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ukpowernetworks.sharepoint.com/sites/NetworkDataCommunity/Shared Documents/2 - Data Triage and Requests/2.2 - Data Triage/Completed Triage Assessments/Anonymised/"/>
    </mc:Choice>
  </mc:AlternateContent>
  <xr:revisionPtr revIDLastSave="79" documentId="13_ncr:1_{CBEE4F42-AE2B-4472-8B90-896F9567A6C3}" xr6:coauthVersionLast="47" xr6:coauthVersionMax="47" xr10:uidLastSave="{9BBFA323-1A17-45D9-BE97-0CD2D5E20619}"/>
  <bookViews>
    <workbookView xWindow="-120" yWindow="-120" windowWidth="29040" windowHeight="15840" xr2:uid="{296451BA-209D-47D6-BBC4-3B5030A7B8FC}"/>
  </bookViews>
  <sheets>
    <sheet name="Data Triage Assessment" sheetId="2" r:id="rId1"/>
    <sheet name="Guidance" sheetId="5" r:id="rId2"/>
  </sheets>
  <externalReferences>
    <externalReference r:id="rId3"/>
  </externalReferences>
  <definedNames>
    <definedName name="Categories">[1]!RiskCategories[Category]</definedName>
    <definedName name="IMPACT_WEIGHTING_FACTOR">'[1]Control Variables'!$B$2</definedName>
    <definedName name="IRR">[1]Summary!$C$4</definedName>
    <definedName name="IRR_CAN_OPEN">'[1]Detailed Summary'!$I$18</definedName>
    <definedName name="MAX_HIGH_RISKS_PCT">'[1]Control Variables'!$B$3</definedName>
    <definedName name="MAX_MEDIUM_RISKS_PCT">'[1]Control Variables'!$B$4</definedName>
    <definedName name="MRR">[1]Summary!$C$19</definedName>
    <definedName name="MRR_CAN_OPEN">'[1]Detailed Summary'!$I$35</definedName>
    <definedName name="OutputRating">[1]Lookups!$A$9:$B$12</definedName>
    <definedName name="OutputRatingMessages">[1]Lookups!$B$9:$C$12</definedName>
    <definedName name="Ratings">[1]Lookups!$A$2:$B$5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 i="2" l="1"/>
  <c r="B1" i="2" l="1"/>
  <c r="J49" i="2"/>
  <c r="L1" i="2"/>
  <c r="H37" i="2"/>
  <c r="M37" i="2" s="1"/>
  <c r="H36" i="2"/>
  <c r="M36" i="2" s="1"/>
  <c r="H26" i="2"/>
  <c r="M26" i="2" s="1"/>
  <c r="O1" i="2" l="1"/>
  <c r="H33" i="2"/>
  <c r="M33" i="2" s="1"/>
  <c r="H32" i="2"/>
  <c r="M32" i="2" s="1"/>
  <c r="H31" i="2"/>
  <c r="M31" i="2" s="1"/>
  <c r="H30" i="2"/>
  <c r="M30" i="2" s="1"/>
  <c r="H29" i="2"/>
  <c r="M29" i="2" s="1"/>
  <c r="H28" i="2"/>
  <c r="M28" i="2" s="1"/>
  <c r="H27" i="2"/>
  <c r="M27" i="2" s="1"/>
  <c r="J43" i="2" l="1"/>
  <c r="F43" i="2"/>
  <c r="H43" i="2"/>
  <c r="I43" i="2"/>
  <c r="E43" i="2"/>
  <c r="I1" i="2" l="1"/>
  <c r="B47" i="2"/>
</calcChain>
</file>

<file path=xl/sharedStrings.xml><?xml version="1.0" encoding="utf-8"?>
<sst xmlns="http://schemas.openxmlformats.org/spreadsheetml/2006/main" count="270" uniqueCount="201">
  <si>
    <t>Openness Rating:</t>
  </si>
  <si>
    <t>Can we publish this data?</t>
  </si>
  <si>
    <t>Status:</t>
  </si>
  <si>
    <t>About This Dataset</t>
  </si>
  <si>
    <r>
      <t xml:space="preserve">This triage tool allows you to assess whether or not a dataset can be published under an open licence, as promoted by Ofgem's "Presumed Open" principle. UK Power Networks embraces providing greater transparency about the data we hold, and this assessment is intended to determine if there is significant risk to sharing this data, and how any risk can be mitigated.
The questions below collect information about that dataset being assessed. </t>
    </r>
    <r>
      <rPr>
        <u/>
        <sz val="11"/>
        <color theme="1"/>
        <rFont val="Calibri"/>
        <family val="2"/>
        <scheme val="minor"/>
      </rPr>
      <t>Yellow cells in this document require input from the user.</t>
    </r>
  </si>
  <si>
    <t>1)</t>
  </si>
  <si>
    <t>Name of the dataset(s)</t>
  </si>
  <si>
    <t>Shapefile Grid Supply Points</t>
  </si>
  <si>
    <t>2)</t>
  </si>
  <si>
    <t>Date assessment started (DD/MM/YYYY)</t>
  </si>
  <si>
    <t>28/06/2022</t>
  </si>
  <si>
    <t>3)</t>
  </si>
  <si>
    <t>Assessment conducted by</t>
  </si>
  <si>
    <t>UK Power Networks</t>
  </si>
  <si>
    <t>4)</t>
  </si>
  <si>
    <t>Description of dataset(s)</t>
  </si>
  <si>
    <t>National Grid sites (Transmission System) that feed UK Power Networks' Primary substations (Distribution System).</t>
  </si>
  <si>
    <t>Constraints</t>
  </si>
  <si>
    <t>Please answer the questions below to provide contextual information about the dataset, to determine any relevant constraints to publishing it.</t>
  </si>
  <si>
    <t>5)</t>
  </si>
  <si>
    <t>Are we legally or otherwise obligated to publish this information?</t>
  </si>
  <si>
    <t>No</t>
  </si>
  <si>
    <t>6)</t>
  </si>
  <si>
    <t>Are we legally prohibited from providing external access to this data?</t>
  </si>
  <si>
    <t>7)</t>
  </si>
  <si>
    <r>
      <t xml:space="preserve">Does this dataset relate to the affairs of any identifiable individual or to any particular business (excluding UKPN)? </t>
    </r>
    <r>
      <rPr>
        <sz val="11"/>
        <color theme="1"/>
        <rFont val="Calibri"/>
        <family val="2"/>
        <scheme val="minor"/>
      </rPr>
      <t>(Section 105 of the Utilities Act 2000)</t>
    </r>
  </si>
  <si>
    <t>8)</t>
  </si>
  <si>
    <t>Does the dataset contain any personally identifiable information?</t>
  </si>
  <si>
    <t>9)</t>
  </si>
  <si>
    <r>
      <t xml:space="preserve">Does UK Power Networks have the legal rights to publish this dataset? </t>
    </r>
    <r>
      <rPr>
        <i/>
        <sz val="11"/>
        <rFont val="Calibri"/>
        <family val="2"/>
        <scheme val="minor"/>
      </rPr>
      <t>(e.g. are there any licencing restrictions)</t>
    </r>
  </si>
  <si>
    <t>Yes</t>
  </si>
  <si>
    <t>Risk Analysis</t>
  </si>
  <si>
    <r>
      <t xml:space="preserve">At UK Power Networks we have a "Presumed Open" policy to our datasets, unless any significant risk prevents us from being able to openly share our data. Please fill out the "Likelihood" you expect for each of the risks below, and feel free to amend the "Impact" if required (see guidance tab for definitions of ratings). </t>
    </r>
    <r>
      <rPr>
        <b/>
        <sz val="11"/>
        <color theme="1"/>
        <rFont val="Calibri"/>
        <family val="2"/>
        <scheme val="minor"/>
      </rPr>
      <t xml:space="preserve">Note where risks exceed a score of 10, mitigations are required to reduce the risk if we intend to share the data, </t>
    </r>
    <r>
      <rPr>
        <sz val="11"/>
        <color theme="1"/>
        <rFont val="Calibri"/>
        <family val="2"/>
        <scheme val="minor"/>
      </rPr>
      <t>see the guidance tab for suggested mitigations.</t>
    </r>
  </si>
  <si>
    <t>ID</t>
  </si>
  <si>
    <t>Standard Enterprise Risk</t>
  </si>
  <si>
    <t>Category</t>
  </si>
  <si>
    <t>Inherent Likelihood</t>
  </si>
  <si>
    <t>Inherent Impact</t>
  </si>
  <si>
    <t>Default Impact</t>
  </si>
  <si>
    <t>Inherent Risk Score</t>
  </si>
  <si>
    <t>Can this be mitigated?</t>
  </si>
  <si>
    <r>
      <t xml:space="preserve">Mitigation Approach
</t>
    </r>
    <r>
      <rPr>
        <i/>
        <sz val="8"/>
        <rFont val="Calibri"/>
        <family val="2"/>
        <scheme val="minor"/>
      </rPr>
      <t>(see guidance)</t>
    </r>
  </si>
  <si>
    <t>Residual Likelihood</t>
  </si>
  <si>
    <t>Residual Impact</t>
  </si>
  <si>
    <t>Residual Risk Score</t>
  </si>
  <si>
    <t>Comment</t>
  </si>
  <si>
    <t>Published data conflicts with existing regulatory submissions resulting in reputational damage and regulatory action</t>
  </si>
  <si>
    <t>Regulatory Requirements</t>
  </si>
  <si>
    <t>Very Low</t>
  </si>
  <si>
    <t>High</t>
  </si>
  <si>
    <t>Medium</t>
  </si>
  <si>
    <t>N/A</t>
  </si>
  <si>
    <t>The dataset is built from the DFES and checked against it.</t>
  </si>
  <si>
    <t>Published data is inaccurate or misleading, resulting in a serious loss of reputation for UK Power Networks</t>
  </si>
  <si>
    <t>Quality</t>
  </si>
  <si>
    <t>Published data enables someone with hostile intentions to compromise the security of UK Power Networks</t>
  </si>
  <si>
    <t>Security</t>
  </si>
  <si>
    <t>Data is public.</t>
  </si>
  <si>
    <t>Personally identifiable information is published without a legal basis, resulting in reputational damage and regulatory action</t>
  </si>
  <si>
    <t>Privacy</t>
  </si>
  <si>
    <t>No personal information</t>
  </si>
  <si>
    <t>Published data breaches a license or other intellectual property agreement resulting in legal action against UK Power Networks</t>
  </si>
  <si>
    <t>Legal</t>
  </si>
  <si>
    <t>Data stems from DFES.</t>
  </si>
  <si>
    <t>Commercial stakeholders are able to gain a commercial advantage by abusing our published data to overcharge us</t>
  </si>
  <si>
    <t>Commercial</t>
  </si>
  <si>
    <t>Low</t>
  </si>
  <si>
    <t>No commercial risks as far as we can see.</t>
  </si>
  <si>
    <t>Published data enables discrimination against individuals or a given community resulting in inequality</t>
  </si>
  <si>
    <t>Ethics</t>
  </si>
  <si>
    <t>Published data has a negative impact on electricity markets resulting in a less favourable situation for consumers</t>
  </si>
  <si>
    <t>Consumer</t>
  </si>
  <si>
    <t>Are there any other risks you believe should be considered in deciding whether to publish this data?</t>
  </si>
  <si>
    <t>Other</t>
  </si>
  <si>
    <t>Conclusion</t>
  </si>
  <si>
    <r>
      <t xml:space="preserve">To the right is a sliding scale calculated automatically based on the answers you provided above. Please document your conclusion below, referencing the risks above.
</t>
    </r>
    <r>
      <rPr>
        <sz val="4"/>
        <color theme="1"/>
        <rFont val="Calibri"/>
        <family val="2"/>
        <scheme val="minor"/>
      </rPr>
      <t xml:space="preserve">
</t>
    </r>
    <r>
      <rPr>
        <sz val="11"/>
        <color theme="1"/>
        <rFont val="Calibri"/>
        <family val="2"/>
        <scheme val="minor"/>
      </rPr>
      <t xml:space="preserve">Note that if you conclude a dataset can NOT be shared, </t>
    </r>
    <r>
      <rPr>
        <u/>
        <sz val="11"/>
        <color theme="1"/>
        <rFont val="Calibri"/>
        <family val="2"/>
        <scheme val="minor"/>
      </rPr>
      <t>it may be escalated to SMT level for discussion.</t>
    </r>
  </si>
  <si>
    <t>Closed</t>
  </si>
  <si>
    <t>Shared</t>
  </si>
  <si>
    <t>Open</t>
  </si>
  <si>
    <t>Two or more risks with a score above 10</t>
  </si>
  <si>
    <t>One risk with a score above 10</t>
  </si>
  <si>
    <t>2+ risks have a score between 8 &amp; 10 (inclusive)</t>
  </si>
  <si>
    <t>1 risk has a score above an 8</t>
  </si>
  <si>
    <t>No scores above a 7</t>
  </si>
  <si>
    <t>Automated recommendation:</t>
  </si>
  <si>
    <t>Can this dataset be published?</t>
  </si>
  <si>
    <t xml:space="preserve">Making reference to the documented risk ratings above and the opportunity of sharing this data, what is your justification for this conclusion? </t>
  </si>
  <si>
    <t>A very low risk dataset which is a geospatial representation of already published data from the DFES</t>
  </si>
  <si>
    <t>What actions are required before this dataset is published? (Include documenting limitations, information for users, and ongoing monitoring required)</t>
  </si>
  <si>
    <t>None</t>
  </si>
  <si>
    <t>Could we do anything to make this dataset more usable to the public? (e.g. providing definitions, adding in additional data)</t>
  </si>
  <si>
    <t>How often should this data be updated? (e.g. once a year, monthly, quarterly)</t>
  </si>
  <si>
    <t>Yearly, in line with the DFES.</t>
  </si>
  <si>
    <t>This assessment has been approved by the following individual (SMT or higher)</t>
  </si>
  <si>
    <t>Approved 01/07/22</t>
  </si>
  <si>
    <t>The risk specialists consulted (required if any inherent risk score is over 10)</t>
  </si>
  <si>
    <t>Before any data can be added to the portal, this form must be filled out by the business contact, detailing how the data should be described:</t>
  </si>
  <si>
    <t>Dataset Details Form</t>
  </si>
  <si>
    <t>Review (For data triage team)</t>
  </si>
  <si>
    <t>What is the status of this assessment?</t>
  </si>
  <si>
    <t>Escalation to SMT required?</t>
  </si>
  <si>
    <t>Guidance</t>
  </si>
  <si>
    <t>This tab provides guidance for users, to support them in filling out the Data Triage Assessment tab, including definitions and more detailed description.</t>
  </si>
  <si>
    <r>
      <t xml:space="preserve">Key terms
</t>
    </r>
    <r>
      <rPr>
        <sz val="11"/>
        <color theme="1"/>
        <rFont val="Calibri"/>
        <family val="2"/>
        <scheme val="minor"/>
      </rPr>
      <t>"open data" is where data is freely available to any member of the public
"published" refers to the sharing of this data via the UK Power Networks Open Data portal</t>
    </r>
    <r>
      <rPr>
        <u/>
        <sz val="11"/>
        <color theme="1"/>
        <rFont val="Calibri"/>
        <family val="2"/>
        <scheme val="minor"/>
      </rPr>
      <t xml:space="preserve">
</t>
    </r>
    <r>
      <rPr>
        <sz val="11"/>
        <color theme="1"/>
        <rFont val="Calibri"/>
        <family val="2"/>
        <scheme val="minor"/>
      </rPr>
      <t>"score" refers to the impact and likelihood of a specific risk occuring
"trigger" is an event which causes an effect</t>
    </r>
    <r>
      <rPr>
        <u/>
        <sz val="11"/>
        <color theme="1"/>
        <rFont val="Calibri"/>
        <family val="2"/>
        <scheme val="minor"/>
      </rPr>
      <t xml:space="preserve">
</t>
    </r>
    <r>
      <rPr>
        <sz val="11"/>
        <color theme="1"/>
        <rFont val="Calibri"/>
        <family val="2"/>
        <scheme val="minor"/>
      </rPr>
      <t>"risk specialist" is someone at UKPN with specialist knowledge to advise on risk areas, but is not accountible for the risk being taken (e.g. a lawyer)</t>
    </r>
  </si>
  <si>
    <t>Risk Likelihood and Impact</t>
  </si>
  <si>
    <r>
      <t xml:space="preserve">A risk is a </t>
    </r>
    <r>
      <rPr>
        <b/>
        <sz val="11"/>
        <color theme="1"/>
        <rFont val="Calibri"/>
        <family val="2"/>
        <scheme val="minor"/>
      </rPr>
      <t>trigger</t>
    </r>
    <r>
      <rPr>
        <sz val="11"/>
        <color theme="1"/>
        <rFont val="Calibri"/>
        <family val="2"/>
        <scheme val="minor"/>
      </rPr>
      <t xml:space="preserve"> which leads to a </t>
    </r>
    <r>
      <rPr>
        <b/>
        <sz val="11"/>
        <color theme="1"/>
        <rFont val="Calibri"/>
        <family val="2"/>
        <scheme val="minor"/>
      </rPr>
      <t xml:space="preserve">specific event </t>
    </r>
    <r>
      <rPr>
        <sz val="11"/>
        <color theme="1"/>
        <rFont val="Calibri"/>
        <family val="2"/>
        <scheme val="minor"/>
      </rPr>
      <t xml:space="preserve">and has a defined </t>
    </r>
    <r>
      <rPr>
        <b/>
        <sz val="11"/>
        <color theme="1"/>
        <rFont val="Calibri"/>
        <family val="2"/>
        <scheme val="minor"/>
      </rPr>
      <t>consequence</t>
    </r>
    <r>
      <rPr>
        <sz val="11"/>
        <color theme="1"/>
        <rFont val="Calibri"/>
        <family val="2"/>
        <scheme val="minor"/>
      </rPr>
      <t xml:space="preserve">, and is quantified with a risk and likelihood (on a scale of 1 to 5) as set out below. </t>
    </r>
  </si>
  <si>
    <t>Rating</t>
  </si>
  <si>
    <t>Score</t>
  </si>
  <si>
    <t>Likelihood</t>
  </si>
  <si>
    <t>Impact</t>
  </si>
  <si>
    <t>Very High</t>
  </si>
  <si>
    <t>Almost certain to occur (&gt;90% likely)</t>
  </si>
  <si>
    <t>Injury or loss of life</t>
  </si>
  <si>
    <t>Is likely to occur (&lt;75% likely)</t>
  </si>
  <si>
    <t>Regulatory sanctions and reputational damage</t>
  </si>
  <si>
    <t>Is not unlikely to occur (&lt;50% likely)</t>
  </si>
  <si>
    <t>Reputational damage and financial impact</t>
  </si>
  <si>
    <t>May occur in rare cases (&lt;25% likely)</t>
  </si>
  <si>
    <t>Financial impact only</t>
  </si>
  <si>
    <t>Possible but not expected to occur (&lt;10% likely)</t>
  </si>
  <si>
    <t>Minor effect on efficiency of operations</t>
  </si>
  <si>
    <t>Not possible to occur(0% likely)</t>
  </si>
  <si>
    <t>There would be no impact whatsoever</t>
  </si>
  <si>
    <t>The risk score is calculated by multiplying the impact and likelihood of a risk. Depending on how many risks are over a certain threshold, a "result" will be proposed on a sliding scale of how much risk would be posed by sharing the data. The scoring criteria is explained below. Note for any individual risk with a score greater than 10, please consider the mitigations below.</t>
  </si>
  <si>
    <t>Criteria</t>
  </si>
  <si>
    <t>Rating Scale</t>
  </si>
  <si>
    <t>Justification</t>
  </si>
  <si>
    <t>Action</t>
  </si>
  <si>
    <t>If there are two risks that cannot be mitigated below a score of 10, then the dataset should not be shared publicly.</t>
  </si>
  <si>
    <t>This dataset should not be shared publicly unless the risks can be mitigated.</t>
  </si>
  <si>
    <t xml:space="preserve">Where there is a single risk that can not be mitigated below a 10, it means there is a risk that is somewhat likely to occur, and have a considerable impact. This does not necessarily mean the data must not be shared, but the risk should be carefully considered if deciding to proceed. </t>
  </si>
  <si>
    <t>To determine whether the dataset can be shared given the risk profile, consult with the relevant specialists (see guidance) for the risks posed.</t>
  </si>
  <si>
    <t>When a dataset has more than 1 risks with a score higher than 8 (but lower than 10) it means there are valid risks to consider.</t>
  </si>
  <si>
    <t>The data owner and the Open Data Team should discuss if this data can be openly published, and consider providing it to a limited audience.</t>
  </si>
  <si>
    <t>Datasets with a single risk between 8-10 means there is perceived to be just one category where a valid risk needs to be considered before publishing the data. The likelihood and impact are not seen to be very high.</t>
  </si>
  <si>
    <t>In most cases it should be possible to share this data openly, unless the data owner believes any mitigations or restrictions would be appropriate.</t>
  </si>
  <si>
    <t>Of all the risks presented, none that would have a significant impact are seen to be likely</t>
  </si>
  <si>
    <t>These datasets should be shared openly without restrictions.</t>
  </si>
  <si>
    <t>Consultation about risks</t>
  </si>
  <si>
    <t>Risks with a score above 10 require consultation with relevant parties to get advice on whether the data should be shared given the level of risk. Discussion should include the validation of the rating, and whether there are valid mitigations in place or restrictions that would allow some level of sharing of the data</t>
  </si>
  <si>
    <t>Risk Category</t>
  </si>
  <si>
    <t>Risk Specialist</t>
  </si>
  <si>
    <t>Regulatory Compliance Manager (Paul Measday)</t>
  </si>
  <si>
    <t>Data Governance and Quality Manager (Zac Decent)</t>
  </si>
  <si>
    <t>Head of Physical Security (Lee Craddock), Cyber Security Manager (Paul Wallace)</t>
  </si>
  <si>
    <t>Data Protection Officer (Nick Zentner)</t>
  </si>
  <si>
    <t>Office of the General Counsel (Nick Zentner), maybe Andrew Chester (Solicitor)</t>
  </si>
  <si>
    <t>Head of Income Management (Jan Dowding)</t>
  </si>
  <si>
    <t>Media Relations Manager (Tracey Elsey)</t>
  </si>
  <si>
    <t>Head of Customer Service and Innovation (Ian Cameron)</t>
  </si>
  <si>
    <t>Mitigation</t>
  </si>
  <si>
    <t>Below are a list of mitigations which should be considered where there are risks higher than a score of 10. Using one of these approaches may reduce the risk to an acceptable level, allowing us to share the information.</t>
  </si>
  <si>
    <t>Mitigation Technique</t>
  </si>
  <si>
    <t>Summary Description of approach</t>
  </si>
  <si>
    <t>Effect on risk</t>
  </si>
  <si>
    <t>Reference</t>
  </si>
  <si>
    <t>Access Control</t>
  </si>
  <si>
    <t>Data is released under access control, such as a user name and password, to manage readership for licensing or technical reasons. This allows us to share the data to some extent, but is not considered "open"</t>
  </si>
  <si>
    <t xml:space="preserve">This lowers the probability of sensitive data being accessed by a wider audience, making it easier to monitor who is using the data. </t>
  </si>
  <si>
    <t>https://odileeds.github.io/open-data-tips/technique/access-control</t>
  </si>
  <si>
    <t>Aggregation</t>
  </si>
  <si>
    <t>Combining data to reduce the level of detail in terms of time, physical space or individuals</t>
  </si>
  <si>
    <t>The probability of deliberate or accidentally identification is reduced, but it may in turn become less useful</t>
  </si>
  <si>
    <t>https://odileeds.github.io/open-data-tips/technique/aggregation</t>
  </si>
  <si>
    <t>Anonymisation</t>
  </si>
  <si>
    <t>Removing personal identifiers, both direct and indirect, that may lead to an individual being identified</t>
  </si>
  <si>
    <t>Lowers or avoids risks associated with information being attributed to an individual</t>
  </si>
  <si>
    <t>https://odileeds.github.io/open-data-tips/technique/anonymisation</t>
  </si>
  <si>
    <t>Data Binning</t>
  </si>
  <si>
    <t>Replaces a specific field such as age with a reference to a range (e.g. replacing a person's age with "18-25")</t>
  </si>
  <si>
    <t>Lowers risks associated with information being attributed to an individual</t>
  </si>
  <si>
    <t>https://odileeds.github.io/open-data-tips/technique/binning</t>
  </si>
  <si>
    <t>Delayed Publication</t>
  </si>
  <si>
    <t xml:space="preserve">Data is published after a pre-defined delay so that the user can not see "real time" data </t>
  </si>
  <si>
    <t>Can reduce risks associated with data being used to follow an individual or organisations activity in real time</t>
  </si>
  <si>
    <t>https://odileeds.github.io/open-data-tips/technique/delayed-publication</t>
  </si>
  <si>
    <t>Obfuscation</t>
  </si>
  <si>
    <t>Hiding original data with modified content</t>
  </si>
  <si>
    <t>Reduces the accuracy of the dataset in the interest or risk reduction, but may make the dataset less useful</t>
  </si>
  <si>
    <t>https://odileeds.github.io/open-data-tips/technique/obfuscation</t>
  </si>
  <si>
    <t>Pseudonymisation</t>
  </si>
  <si>
    <t>Seperating the personal information from the dataset, and replacing it with a reference to the information held elsewhere (e.g. a staff ID number instead of the employee name)</t>
  </si>
  <si>
    <t>Lowers risks associated with information being attributed to an individual, but allows it to be easily re-attributed by UKPN if needed</t>
  </si>
  <si>
    <t>https://odileeds.github.io/open-data-tips/technique/pseudonymisation</t>
  </si>
  <si>
    <t>Randomness</t>
  </si>
  <si>
    <t>Altering the data to introduce noise which makes it less accurate</t>
  </si>
  <si>
    <t>Can help reduce the risk of identifying individuals from a dataset, but may make it less useful</t>
  </si>
  <si>
    <t>https://odileeds.github.io/open-data-tips/technique/randomness</t>
  </si>
  <si>
    <t>Redaction</t>
  </si>
  <si>
    <t>Removing certain data or replacing it with dummy data (e.g. "REMOVED"), including entire fields, or entire records</t>
  </si>
  <si>
    <t>Avoid releasing sensitive data while being transparent about what has been removed, but may make it less useful</t>
  </si>
  <si>
    <t>https://odileeds.github.io/open-data-tips/technique/redaction</t>
  </si>
  <si>
    <t>Restrictive Licensing</t>
  </si>
  <si>
    <t>A license is applied which sets restrictions on how the data can be used, and defines permissions for onward sharing</t>
  </si>
  <si>
    <t>Reduces risks related to commercial sensitivity or security concerns related to specific groups, but is no longer open</t>
  </si>
  <si>
    <t>https://odileeds.github.io/open-data-tips/technique/restrictive-licensing</t>
  </si>
  <si>
    <t>Synthetic Data</t>
  </si>
  <si>
    <t>Generates a dataset with the same properties as a real dataset, but using fake data. For example a fake list of employee names, that accuratly reflects the real gender and race demographics of the company</t>
  </si>
  <si>
    <t>Is arguably not open data, but allows us to avoid the risk of sharing personally identifiable information at the cost of accuracy</t>
  </si>
  <si>
    <t>https://odileeds.github.io/open-data-tips/technique/synthetic-data</t>
  </si>
  <si>
    <t>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</si>
</sst>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b/>
      <sz val="11"/>
      <name val="Calibri"/>
      <family val="2"/>
      <scheme val="minor"/>
    </font>
    <font>
      <b/>
      <sz val="11"/>
      <color rgb="FFC00000"/>
      <name val="Calibri"/>
      <family val="2"/>
      <scheme val="minor"/>
    </font>
    <font>
      <b/>
      <sz val="11"/>
      <color rgb="FF00B050"/>
      <name val="Calibri"/>
      <family val="2"/>
      <scheme val="minor"/>
    </font>
    <font>
      <b/>
      <sz val="22"/>
      <color theme="1"/>
      <name val="Calibri"/>
      <family val="2"/>
    </font>
    <font>
      <sz val="7"/>
      <color theme="1"/>
      <name val="Calibri"/>
      <family val="2"/>
      <scheme val="minor"/>
    </font>
    <font>
      <u/>
      <sz val="11"/>
      <color theme="1"/>
      <name val="Calibri"/>
      <family val="2"/>
      <scheme val="minor"/>
    </font>
    <font>
      <sz val="4"/>
      <color theme="1"/>
      <name val="Calibri"/>
      <family val="2"/>
      <scheme val="minor"/>
    </font>
    <font>
      <sz val="11"/>
      <name val="Calibri"/>
      <family val="2"/>
      <scheme val="minor"/>
    </font>
    <font>
      <b/>
      <sz val="11"/>
      <color rgb="FFFFC000"/>
      <name val="Calibri"/>
      <family val="2"/>
      <scheme val="minor"/>
    </font>
    <font>
      <i/>
      <sz val="11"/>
      <name val="Calibri"/>
      <family val="2"/>
      <scheme val="minor"/>
    </font>
    <font>
      <i/>
      <sz val="8"/>
      <name val="Calibri"/>
      <family val="2"/>
      <scheme val="minor"/>
    </font>
    <font>
      <sz val="11"/>
      <color theme="0"/>
      <name val="Calibri"/>
      <family val="2"/>
    </font>
    <font>
      <b/>
      <u/>
      <sz val="11"/>
      <color theme="1"/>
      <name val="Calibri"/>
      <family val="2"/>
      <scheme val="minor"/>
    </font>
    <font>
      <sz val="7"/>
      <color theme="0"/>
      <name val="Calibri"/>
      <family val="2"/>
      <scheme val="minor"/>
    </font>
    <font>
      <u/>
      <sz val="11"/>
      <color theme="10"/>
      <name val="Calibri"/>
      <family val="2"/>
      <scheme val="minor"/>
    </font>
  </fonts>
  <fills count="13">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5"/>
        <bgColor indexed="64"/>
      </patternFill>
    </fill>
    <fill>
      <patternFill patternType="solid">
        <fgColor theme="0" tint="-0.249977111117893"/>
        <bgColor indexed="64"/>
      </patternFill>
    </fill>
    <fill>
      <patternFill patternType="solid">
        <fgColor rgb="FFC0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4" fillId="0" borderId="0"/>
    <xf numFmtId="0" fontId="21" fillId="0" borderId="0" applyNumberFormat="0" applyFill="0" applyBorder="0" applyAlignment="0" applyProtection="0"/>
  </cellStyleXfs>
  <cellXfs count="120">
    <xf numFmtId="0" fontId="0" fillId="0" borderId="0" xfId="0"/>
    <xf numFmtId="0" fontId="3" fillId="0" borderId="0" xfId="0" applyFont="1"/>
    <xf numFmtId="0" fontId="0" fillId="0" borderId="0" xfId="0" applyAlignment="1">
      <alignment vertical="top"/>
    </xf>
    <xf numFmtId="0" fontId="3" fillId="0" borderId="0" xfId="0" applyFont="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vertical="top" wrapText="1"/>
    </xf>
    <xf numFmtId="0" fontId="6" fillId="3" borderId="0" xfId="0" applyFont="1" applyFill="1"/>
    <xf numFmtId="0" fontId="0" fillId="3" borderId="0" xfId="0" applyFill="1"/>
    <xf numFmtId="0" fontId="0" fillId="3" borderId="0" xfId="0" applyFill="1" applyAlignment="1">
      <alignment horizontal="left" vertical="top"/>
    </xf>
    <xf numFmtId="0" fontId="0" fillId="3" borderId="0" xfId="0" applyFill="1" applyAlignment="1">
      <alignment horizontal="left" vertical="top" wrapText="1"/>
    </xf>
    <xf numFmtId="0" fontId="0" fillId="0" borderId="1" xfId="0" applyBorder="1" applyAlignment="1">
      <alignment vertical="top" wrapText="1"/>
    </xf>
    <xf numFmtId="0" fontId="7" fillId="6" borderId="1" xfId="0" applyFont="1" applyFill="1" applyBorder="1" applyAlignment="1">
      <alignment vertical="top"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vertical="top" wrapText="1"/>
    </xf>
    <xf numFmtId="0" fontId="6" fillId="5" borderId="0" xfId="0" applyFont="1" applyFill="1"/>
    <xf numFmtId="0" fontId="5" fillId="5" borderId="0" xfId="0" applyFont="1" applyFill="1"/>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7" fillId="6" borderId="1" xfId="0" applyFont="1" applyFill="1" applyBorder="1" applyAlignment="1">
      <alignment horizontal="center" vertical="top" wrapText="1"/>
    </xf>
    <xf numFmtId="0" fontId="0" fillId="0" borderId="0" xfId="0" applyAlignment="1">
      <alignment horizontal="center" vertical="top"/>
    </xf>
    <xf numFmtId="0" fontId="0" fillId="7" borderId="0" xfId="0" applyFill="1" applyAlignment="1">
      <alignment horizontal="left" vertical="top"/>
    </xf>
    <xf numFmtId="0" fontId="0" fillId="8" borderId="0" xfId="0" applyFill="1" applyAlignment="1">
      <alignment horizontal="left" vertical="top"/>
    </xf>
    <xf numFmtId="0" fontId="0" fillId="9" borderId="0" xfId="0" applyFill="1" applyAlignment="1">
      <alignment horizontal="left" vertical="top"/>
    </xf>
    <xf numFmtId="0" fontId="0" fillId="10" borderId="0" xfId="0" applyFill="1" applyAlignment="1">
      <alignment horizontal="left" vertical="top"/>
    </xf>
    <xf numFmtId="0" fontId="0" fillId="11" borderId="0" xfId="0" applyFill="1" applyAlignment="1">
      <alignment horizontal="left" vertical="top"/>
    </xf>
    <xf numFmtId="0" fontId="8" fillId="0" borderId="0" xfId="0" applyFont="1" applyAlignment="1">
      <alignment horizontal="left" vertical="top"/>
    </xf>
    <xf numFmtId="0" fontId="9" fillId="0" borderId="0" xfId="0" applyFont="1" applyAlignment="1">
      <alignment horizontal="right" vertical="top"/>
    </xf>
    <xf numFmtId="0" fontId="11" fillId="0" borderId="0" xfId="0" applyFont="1" applyAlignment="1">
      <alignment horizontal="center" vertical="top" wrapText="1"/>
    </xf>
    <xf numFmtId="0" fontId="6" fillId="0" borderId="5" xfId="0" applyFont="1" applyBorder="1" applyAlignment="1">
      <alignment vertical="center"/>
    </xf>
    <xf numFmtId="0" fontId="0" fillId="0" borderId="5" xfId="0" applyBorder="1" applyAlignment="1">
      <alignment vertical="center"/>
    </xf>
    <xf numFmtId="0" fontId="3" fillId="0" borderId="5" xfId="0" applyFont="1" applyBorder="1" applyAlignment="1">
      <alignmen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xf>
    <xf numFmtId="0" fontId="0" fillId="2" borderId="1" xfId="0" applyFill="1" applyBorder="1" applyAlignment="1" applyProtection="1">
      <alignment vertical="top" wrapText="1"/>
      <protection locked="0"/>
    </xf>
    <xf numFmtId="0" fontId="14" fillId="0" borderId="1" xfId="0" applyFont="1" applyBorder="1" applyAlignment="1">
      <alignment vertical="top" wrapText="1"/>
    </xf>
    <xf numFmtId="0" fontId="15" fillId="0" borderId="0" xfId="0" applyFont="1" applyAlignment="1">
      <alignment horizontal="center" vertical="top"/>
    </xf>
    <xf numFmtId="0" fontId="0" fillId="0" borderId="0" xfId="0" applyAlignment="1">
      <alignment horizontal="center" vertical="center" wrapText="1"/>
    </xf>
    <xf numFmtId="0" fontId="2" fillId="0" borderId="0" xfId="0" applyFont="1" applyAlignment="1">
      <alignment vertical="top" wrapText="1"/>
    </xf>
    <xf numFmtId="0" fontId="3" fillId="0" borderId="0" xfId="0" applyFont="1" applyAlignment="1">
      <alignment horizontal="left" vertical="top" wrapText="1"/>
    </xf>
    <xf numFmtId="0" fontId="10" fillId="0" borderId="0" xfId="0" applyFont="1" applyAlignment="1">
      <alignment horizontal="center"/>
    </xf>
    <xf numFmtId="0" fontId="10" fillId="0" borderId="0" xfId="0" applyFont="1" applyAlignment="1">
      <alignment horizontal="center" vertical="top"/>
    </xf>
    <xf numFmtId="0" fontId="0" fillId="0" borderId="0" xfId="0" applyAlignment="1">
      <alignment vertical="center"/>
    </xf>
    <xf numFmtId="0" fontId="14" fillId="0" borderId="0" xfId="0" applyFont="1" applyAlignment="1">
      <alignment vertical="top" wrapText="1"/>
    </xf>
    <xf numFmtId="0" fontId="14" fillId="2" borderId="1" xfId="0" applyFont="1" applyFill="1" applyBorder="1" applyAlignment="1" applyProtection="1">
      <alignment vertical="top" wrapText="1"/>
      <protection locked="0"/>
    </xf>
    <xf numFmtId="0" fontId="1" fillId="0" borderId="2" xfId="0" applyFont="1" applyBorder="1" applyAlignment="1">
      <alignment horizontal="center" vertical="center" wrapText="1"/>
    </xf>
    <xf numFmtId="0" fontId="1" fillId="4" borderId="9" xfId="0" applyFont="1" applyFill="1" applyBorder="1" applyAlignment="1">
      <alignment horizontal="left" vertical="top" wrapText="1"/>
    </xf>
    <xf numFmtId="0" fontId="0" fillId="0" borderId="9" xfId="0" applyBorder="1" applyAlignment="1">
      <alignment horizontal="left" vertical="top"/>
    </xf>
    <xf numFmtId="0" fontId="0" fillId="0" borderId="9" xfId="0" applyBorder="1" applyAlignment="1">
      <alignment horizontal="left" vertical="top" wrapText="1"/>
    </xf>
    <xf numFmtId="0" fontId="1" fillId="4" borderId="2" xfId="0" applyFont="1" applyFill="1" applyBorder="1" applyAlignment="1">
      <alignment vertical="top"/>
    </xf>
    <xf numFmtId="0" fontId="0" fillId="0" borderId="2" xfId="0" applyBorder="1" applyAlignment="1">
      <alignment vertical="top" wrapText="1"/>
    </xf>
    <xf numFmtId="0" fontId="0" fillId="7" borderId="6" xfId="0" applyFill="1" applyBorder="1" applyAlignment="1">
      <alignment horizontal="left" vertical="top"/>
    </xf>
    <xf numFmtId="0" fontId="0" fillId="0" borderId="6" xfId="0" applyBorder="1" applyAlignment="1">
      <alignment vertical="top" wrapText="1"/>
    </xf>
    <xf numFmtId="0" fontId="0" fillId="8" borderId="6" xfId="0" applyFill="1" applyBorder="1" applyAlignment="1">
      <alignment horizontal="left" vertical="top"/>
    </xf>
    <xf numFmtId="0" fontId="0" fillId="9" borderId="6" xfId="0" applyFill="1" applyBorder="1" applyAlignment="1">
      <alignment horizontal="left" vertical="top"/>
    </xf>
    <xf numFmtId="0" fontId="0" fillId="10" borderId="6" xfId="0" applyFill="1" applyBorder="1" applyAlignment="1">
      <alignment horizontal="left" vertical="top"/>
    </xf>
    <xf numFmtId="0" fontId="0" fillId="11" borderId="6" xfId="0" applyFill="1" applyBorder="1" applyAlignment="1">
      <alignment horizontal="left" vertical="top"/>
    </xf>
    <xf numFmtId="0" fontId="1" fillId="4" borderId="2" xfId="0" applyFont="1" applyFill="1" applyBorder="1" applyAlignment="1">
      <alignment vertical="top" wrapText="1"/>
    </xf>
    <xf numFmtId="0" fontId="1" fillId="4" borderId="6" xfId="0" applyFont="1" applyFill="1" applyBorder="1" applyAlignment="1">
      <alignment horizontal="left" vertical="top" wrapText="1"/>
    </xf>
    <xf numFmtId="0" fontId="1" fillId="4" borderId="3" xfId="0" applyFont="1" applyFill="1" applyBorder="1" applyAlignment="1">
      <alignment horizontal="left" vertical="top" wrapText="1"/>
    </xf>
    <xf numFmtId="0" fontId="0" fillId="0" borderId="3" xfId="0" applyBorder="1" applyAlignment="1">
      <alignment vertical="top" wrapText="1"/>
    </xf>
    <xf numFmtId="0" fontId="3" fillId="0" borderId="2" xfId="0" applyFont="1" applyBorder="1" applyAlignment="1">
      <alignment horizontal="center" vertical="center" wrapText="1"/>
    </xf>
    <xf numFmtId="0" fontId="10" fillId="0" borderId="0" xfId="0" applyFont="1" applyAlignment="1">
      <alignment vertical="top"/>
    </xf>
    <xf numFmtId="0" fontId="19" fillId="0" borderId="0" xfId="0" applyFont="1" applyAlignment="1">
      <alignment vertical="top" wrapText="1"/>
    </xf>
    <xf numFmtId="0" fontId="14" fillId="0" borderId="0" xfId="0" applyFont="1" applyAlignment="1">
      <alignment horizontal="center" vertical="top"/>
    </xf>
    <xf numFmtId="0" fontId="1" fillId="4" borderId="3" xfId="0" applyFont="1" applyFill="1" applyBorder="1" applyAlignment="1">
      <alignment vertical="top"/>
    </xf>
    <xf numFmtId="0" fontId="20" fillId="0" borderId="0" xfId="0" applyFont="1" applyAlignment="1">
      <alignment horizontal="center" vertical="top" wrapText="1"/>
    </xf>
    <xf numFmtId="14" fontId="0" fillId="0" borderId="0" xfId="0" applyNumberFormat="1" applyAlignment="1">
      <alignment horizontal="center" vertical="top" wrapText="1"/>
    </xf>
    <xf numFmtId="0" fontId="3" fillId="0" borderId="0" xfId="0" applyFont="1" applyAlignment="1">
      <alignment horizontal="left" vertical="top"/>
    </xf>
    <xf numFmtId="14" fontId="0" fillId="0" borderId="0" xfId="0" applyNumberFormat="1" applyAlignment="1" applyProtection="1">
      <alignment horizontal="left" vertical="top" wrapText="1"/>
      <protection locked="0"/>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0" fillId="0" borderId="0" xfId="0" applyAlignment="1">
      <alignment horizontal="left"/>
    </xf>
    <xf numFmtId="14" fontId="0" fillId="2" borderId="1" xfId="0" applyNumberFormat="1" applyFill="1" applyBorder="1" applyAlignment="1" applyProtection="1">
      <alignment horizontal="left" vertical="top" wrapText="1"/>
      <protection locked="0"/>
    </xf>
    <xf numFmtId="0" fontId="0" fillId="12" borderId="2" xfId="0" applyFill="1" applyBorder="1" applyAlignment="1">
      <alignment horizontal="left"/>
    </xf>
    <xf numFmtId="0" fontId="0" fillId="12" borderId="3" xfId="0" applyFill="1" applyBorder="1" applyAlignment="1">
      <alignment horizontal="left"/>
    </xf>
    <xf numFmtId="0" fontId="3" fillId="0" borderId="0" xfId="0" applyFont="1" applyAlignment="1">
      <alignment horizontal="left" vertical="top"/>
    </xf>
    <xf numFmtId="14" fontId="21" fillId="0" borderId="0" xfId="2" applyNumberFormat="1" applyFill="1" applyBorder="1" applyAlignment="1" applyProtection="1">
      <alignment horizontal="left" vertical="top" wrapText="1"/>
      <protection locked="0"/>
    </xf>
    <xf numFmtId="0" fontId="0" fillId="0" borderId="0" xfId="0" applyAlignment="1">
      <alignment horizontal="left" vertical="top" wrapText="1"/>
    </xf>
    <xf numFmtId="0" fontId="7" fillId="6" borderId="2"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3" xfId="0" applyFont="1" applyFill="1" applyBorder="1" applyAlignment="1">
      <alignment horizontal="left" vertical="top" wrapText="1"/>
    </xf>
    <xf numFmtId="0" fontId="0" fillId="2" borderId="1" xfId="0" applyFill="1" applyBorder="1" applyAlignment="1" applyProtection="1">
      <alignment horizontal="left" vertical="top" wrapText="1"/>
      <protection locked="0"/>
    </xf>
    <xf numFmtId="14" fontId="0" fillId="2" borderId="11" xfId="0" applyNumberFormat="1" applyFill="1" applyBorder="1" applyAlignment="1" applyProtection="1">
      <alignment horizontal="left" vertical="top"/>
      <protection locked="0"/>
    </xf>
    <xf numFmtId="14" fontId="0" fillId="2" borderId="12" xfId="0" applyNumberFormat="1" applyFill="1" applyBorder="1" applyAlignment="1" applyProtection="1">
      <alignment horizontal="left" vertical="top"/>
      <protection locked="0"/>
    </xf>
    <xf numFmtId="14" fontId="0" fillId="2" borderId="1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0" borderId="0" xfId="0" applyAlignment="1">
      <alignment horizontal="left" wrapText="1"/>
    </xf>
    <xf numFmtId="0" fontId="7" fillId="0" borderId="0" xfId="0" applyFont="1" applyAlignment="1">
      <alignment horizontal="left" vertical="top" wrapText="1"/>
    </xf>
    <xf numFmtId="0" fontId="7" fillId="0" borderId="4" xfId="0" applyFont="1" applyBorder="1" applyAlignment="1">
      <alignment horizontal="left" vertical="top" wrapText="1"/>
    </xf>
    <xf numFmtId="0" fontId="0" fillId="2" borderId="1" xfId="0" applyFill="1" applyBorder="1" applyAlignment="1" applyProtection="1">
      <alignment horizontal="left" vertical="top"/>
      <protection locked="0"/>
    </xf>
    <xf numFmtId="0" fontId="0" fillId="0" borderId="3" xfId="0"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left" vertical="top"/>
      <protection locked="0"/>
    </xf>
    <xf numFmtId="0" fontId="14" fillId="0" borderId="2" xfId="0" applyFont="1" applyBorder="1" applyAlignment="1">
      <alignment horizontal="left" vertical="top"/>
    </xf>
    <xf numFmtId="0" fontId="14" fillId="0" borderId="6" xfId="0" applyFont="1" applyBorder="1" applyAlignment="1">
      <alignment horizontal="left" vertical="top"/>
    </xf>
    <xf numFmtId="0" fontId="14" fillId="0" borderId="3" xfId="0" applyFont="1" applyBorder="1" applyAlignment="1">
      <alignment horizontal="left" vertical="top"/>
    </xf>
    <xf numFmtId="49" fontId="0" fillId="2" borderId="1" xfId="0" applyNumberForma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10" fillId="0" borderId="0" xfId="0" applyFont="1" applyAlignment="1">
      <alignment horizontal="center"/>
    </xf>
    <xf numFmtId="0" fontId="0" fillId="12" borderId="7" xfId="0" applyFill="1" applyBorder="1" applyAlignment="1">
      <alignment horizontal="left" vertical="top" wrapText="1"/>
    </xf>
    <xf numFmtId="0" fontId="0" fillId="12" borderId="10" xfId="0" applyFill="1" applyBorder="1" applyAlignment="1">
      <alignment horizontal="left" vertical="top" wrapText="1"/>
    </xf>
    <xf numFmtId="0" fontId="0" fillId="12" borderId="8" xfId="0" applyFill="1" applyBorder="1" applyAlignment="1">
      <alignment horizontal="left" vertical="top" wrapText="1"/>
    </xf>
    <xf numFmtId="0" fontId="12" fillId="0" borderId="0" xfId="0" applyFont="1" applyAlignment="1">
      <alignment horizontal="left" vertical="top" wrapText="1"/>
    </xf>
    <xf numFmtId="0" fontId="1" fillId="4" borderId="6" xfId="0" applyFont="1" applyFill="1" applyBorder="1" applyAlignment="1">
      <alignment horizontal="left" vertical="top"/>
    </xf>
    <xf numFmtId="0" fontId="14" fillId="0" borderId="0" xfId="0" applyFont="1" applyAlignment="1">
      <alignment horizontal="left" vertical="top"/>
    </xf>
    <xf numFmtId="0" fontId="0" fillId="0" borderId="6" xfId="0" applyBorder="1" applyAlignment="1">
      <alignment vertical="top" wrapText="1"/>
    </xf>
    <xf numFmtId="0" fontId="1" fillId="4" borderId="6" xfId="0" applyFont="1" applyFill="1" applyBorder="1" applyAlignment="1">
      <alignment horizontal="left" vertical="top" wrapText="1"/>
    </xf>
    <xf numFmtId="0" fontId="19" fillId="0" borderId="0" xfId="0" applyFont="1" applyAlignment="1">
      <alignment horizontal="left" vertical="top"/>
    </xf>
  </cellXfs>
  <cellStyles count="3">
    <cellStyle name="Hyperlink" xfId="2" builtinId="8"/>
    <cellStyle name="Normal" xfId="0" builtinId="0"/>
    <cellStyle name="Normal 2" xfId="1" xr:uid="{49D71DC2-5F99-45F3-8768-802D1D16C157}"/>
  </cellStyles>
  <dxfs count="22">
    <dxf>
      <fill>
        <patternFill>
          <bgColor rgb="FFFF0000"/>
        </patternFill>
      </fill>
    </dxf>
    <dxf>
      <fill>
        <patternFill>
          <bgColor rgb="FFFF0000"/>
        </patternFill>
      </fill>
    </dxf>
    <dxf>
      <font>
        <color theme="1"/>
      </font>
      <fill>
        <patternFill>
          <bgColor theme="7" tint="0.59996337778862885"/>
        </patternFill>
      </fill>
      <border>
        <left style="thin">
          <color auto="1"/>
        </left>
        <right style="thin">
          <color auto="1"/>
        </right>
        <top style="thin">
          <color auto="1"/>
        </top>
        <bottom style="thin">
          <color auto="1"/>
        </bottom>
        <vertical/>
        <horizontal/>
      </border>
    </dxf>
    <dxf>
      <fill>
        <patternFill>
          <bgColor rgb="FFFF0000"/>
        </patternFill>
      </fill>
    </dxf>
    <dxf>
      <font>
        <color rgb="FF00B050"/>
      </font>
      <fill>
        <patternFill>
          <bgColor rgb="FF00B050"/>
        </patternFill>
      </fill>
    </dxf>
    <dxf>
      <font>
        <color rgb="FF92D050"/>
      </font>
      <fill>
        <patternFill>
          <bgColor rgb="FF92D050"/>
        </patternFill>
      </fill>
    </dxf>
    <dxf>
      <font>
        <color rgb="FFFFFF00"/>
      </font>
      <fill>
        <patternFill>
          <bgColor rgb="FFFFFF00"/>
        </patternFill>
      </fill>
    </dxf>
    <dxf>
      <font>
        <color rgb="FFFFC000"/>
      </font>
      <fill>
        <patternFill>
          <bgColor rgb="FFFFC000"/>
        </patternFill>
      </fill>
    </dxf>
    <dxf>
      <font>
        <color rgb="FFC00000"/>
      </font>
      <fill>
        <patternFill>
          <bgColor rgb="FFC00000"/>
        </patternFill>
      </fill>
    </dxf>
    <dxf>
      <font>
        <color theme="1"/>
      </font>
      <fill>
        <patternFill>
          <bgColor theme="1"/>
        </patternFill>
      </fill>
    </dxf>
    <dxf>
      <font>
        <color theme="1"/>
      </font>
      <fill>
        <patternFill>
          <bgColor theme="1"/>
        </patternFill>
      </fill>
    </dxf>
    <dxf>
      <font>
        <b/>
        <i val="0"/>
        <color theme="0"/>
      </font>
      <fill>
        <patternFill>
          <bgColor rgb="FF00B050"/>
        </patternFill>
      </fill>
    </dxf>
    <dxf>
      <font>
        <b/>
        <i val="0"/>
        <color theme="1"/>
      </font>
      <fill>
        <patternFill>
          <bgColor rgb="FFFFC000"/>
        </patternFill>
      </fill>
    </dxf>
    <dxf>
      <font>
        <color theme="0"/>
      </font>
      <fill>
        <patternFill>
          <bgColor rgb="FF7030A0"/>
        </patternFill>
      </fill>
    </dxf>
    <dxf>
      <font>
        <color theme="0"/>
      </font>
      <fill>
        <patternFill>
          <bgColor rgb="FFC00000"/>
        </patternFill>
      </fill>
    </dxf>
    <dxf>
      <font>
        <color theme="0"/>
      </font>
      <fill>
        <patternFill>
          <bgColor rgb="FF00B050"/>
        </patternFill>
      </fill>
    </dxf>
    <dxf>
      <font>
        <color auto="1"/>
      </font>
      <fill>
        <patternFill>
          <bgColor rgb="FFFFC000"/>
        </patternFill>
      </fill>
    </dxf>
    <dxf>
      <fill>
        <patternFill>
          <bgColor rgb="FFFFFF00"/>
        </patternFill>
      </fill>
    </dxf>
    <dxf>
      <font>
        <color theme="0"/>
      </font>
      <fill>
        <patternFill>
          <bgColor rgb="FFC00000"/>
        </patternFill>
      </fill>
    </dxf>
    <dxf>
      <font>
        <color theme="0"/>
      </font>
      <fill>
        <patternFill>
          <bgColor rgb="FF00B050"/>
        </patternFill>
      </fill>
    </dxf>
    <dxf>
      <font>
        <color auto="1"/>
      </font>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161925</xdr:colOff>
      <xdr:row>8</xdr:row>
      <xdr:rowOff>135748</xdr:rowOff>
    </xdr:from>
    <xdr:to>
      <xdr:col>6</xdr:col>
      <xdr:colOff>723900</xdr:colOff>
      <xdr:row>14</xdr:row>
      <xdr:rowOff>307428</xdr:rowOff>
    </xdr:to>
    <xdr:pic>
      <xdr:nvPicPr>
        <xdr:cNvPr id="3" name="Picture 2">
          <a:extLst>
            <a:ext uri="{FF2B5EF4-FFF2-40B4-BE49-F238E27FC236}">
              <a16:creationId xmlns:a16="http://schemas.microsoft.com/office/drawing/2014/main" id="{4C17EA9B-1643-406D-9160-88F338CB0E25}"/>
            </a:ext>
          </a:extLst>
        </xdr:cNvPr>
        <xdr:cNvPicPr>
          <a:picLocks noChangeAspect="1"/>
        </xdr:cNvPicPr>
      </xdr:nvPicPr>
      <xdr:blipFill>
        <a:blip xmlns:r="http://schemas.openxmlformats.org/officeDocument/2006/relationships" r:embed="rId1"/>
        <a:stretch>
          <a:fillRect/>
        </a:stretch>
      </xdr:blipFill>
      <xdr:spPr>
        <a:xfrm>
          <a:off x="6905625" y="2964673"/>
          <a:ext cx="4076700" cy="22671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In%20Progress%20Triage%20Assessments/Data%20Triage/Data%20Triage%20Prototype%20v2_2_0.xlsx?64CB0030" TargetMode="External"/><Relationship Id="rId1" Type="http://schemas.openxmlformats.org/officeDocument/2006/relationships/externalLinkPath" Target="file:///\\64CB0030\Data%20Triage%20Prototype%20v2_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etadata"/>
      <sheetName val="Qualify"/>
      <sheetName val="Assess Risks"/>
      <sheetName val="Summary"/>
      <sheetName val="Detailed Summary"/>
      <sheetName val="Mitigations"/>
      <sheetName val="Risk Categories"/>
      <sheetName val="Control Variables"/>
      <sheetName val="Lookups"/>
      <sheetName val="Version History"/>
      <sheetName val="Data Triage Prototype v2_2_0"/>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office.com/r/Sw6C6Wf80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odileeds.github.io/open-data-tips/technique/access-contr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1F302-E5BB-4F0E-9CBD-7D4F70B85DBB}">
  <dimension ref="B1:U76"/>
  <sheetViews>
    <sheetView showGridLines="0" tabSelected="1" zoomScaleNormal="100" workbookViewId="0">
      <pane ySplit="1" topLeftCell="A2" activePane="bottomLeft" state="frozen"/>
      <selection pane="bottomLeft" activeCell="D6" sqref="D6:M6"/>
    </sheetView>
  </sheetViews>
  <sheetFormatPr defaultRowHeight="15" x14ac:dyDescent="0.25"/>
  <cols>
    <col min="1" max="2" width="3.140625" customWidth="1"/>
    <col min="3" max="3" width="57.85546875" customWidth="1"/>
    <col min="4" max="4" width="14.7109375" customWidth="1"/>
    <col min="5" max="5" width="12.140625" customWidth="1"/>
    <col min="7" max="7" width="8.42578125" hidden="1" customWidth="1"/>
    <col min="8" max="8" width="10.5703125" customWidth="1"/>
    <col min="9" max="9" width="12.140625" customWidth="1"/>
    <col min="10" max="10" width="16.140625" customWidth="1"/>
    <col min="11" max="11" width="14.7109375" customWidth="1"/>
    <col min="12" max="12" width="14.85546875" customWidth="1"/>
    <col min="13" max="13" width="10.85546875" customWidth="1"/>
    <col min="14" max="14" width="7.5703125" customWidth="1"/>
    <col min="15" max="15" width="15.28515625" customWidth="1"/>
    <col min="16" max="16" width="16.42578125" customWidth="1"/>
    <col min="18" max="19" width="10.5703125" style="4" customWidth="1"/>
    <col min="20" max="21" width="22.140625" style="5" customWidth="1"/>
  </cols>
  <sheetData>
    <row r="1" spans="2:21" s="32" customFormat="1" ht="31.5" customHeight="1" thickBot="1" x14ac:dyDescent="0.3">
      <c r="B1" s="31" t="str">
        <f>"Summary Toolbar       "&amp;"Data Triage Assessment Form"&amp;IF(ISBLANK(D6),"",": "&amp;D6&amp;" dataset")&amp;IF(ISBLANK(D7),""," ("&amp;TEXT(D7,"dd/mm/yy")&amp;")")</f>
        <v>Summary Toolbar       Data Triage Assessment Form: Shapefile Grid Supply Points dataset (28/06/2022)</v>
      </c>
      <c r="D1" s="33"/>
      <c r="E1" s="33"/>
      <c r="F1" s="33"/>
      <c r="G1" s="33"/>
      <c r="H1" s="33" t="s">
        <v>0</v>
      </c>
      <c r="I1" s="32">
        <f>IF(E43="↑",5,IF(F43="↑",4,IF(H43="↑",3,IF(I43="↑",2,1))))</f>
        <v>1</v>
      </c>
      <c r="K1" s="33" t="s">
        <v>1</v>
      </c>
      <c r="L1" s="36" t="str">
        <f>SUBSTITUTE(SUBSTITUTE(UPPER(IF(ISBLANK(E49),"YES",E49)),"FURTHER ",""),"YES - WITH","WITH")</f>
        <v>YES</v>
      </c>
      <c r="N1" s="37" t="s">
        <v>2</v>
      </c>
      <c r="O1" s="36" t="str">
        <f>IF(D63="Yes","Escalation Required",IF(ISBLANK(D62),"In Progress",D62))</f>
        <v>Approved</v>
      </c>
      <c r="R1" s="34"/>
      <c r="S1" s="34"/>
      <c r="T1" s="35"/>
      <c r="U1" s="35"/>
    </row>
    <row r="2" spans="2:21" ht="15.75" thickTop="1" x14ac:dyDescent="0.25"/>
    <row r="3" spans="2:21" s="18" customFormat="1" ht="18.75" x14ac:dyDescent="0.3">
      <c r="B3" s="17" t="s">
        <v>3</v>
      </c>
      <c r="C3" s="16"/>
      <c r="R3" s="19"/>
      <c r="S3" s="19"/>
      <c r="T3" s="20"/>
      <c r="U3" s="20"/>
    </row>
    <row r="4" spans="2:21" ht="62.25" customHeight="1" x14ac:dyDescent="0.25">
      <c r="B4" s="82" t="s">
        <v>4</v>
      </c>
      <c r="C4" s="82"/>
      <c r="D4" s="82"/>
      <c r="E4" s="82"/>
      <c r="F4" s="82"/>
      <c r="G4" s="82"/>
      <c r="H4" s="82"/>
      <c r="I4" s="82"/>
      <c r="J4" s="82"/>
      <c r="K4" s="82"/>
      <c r="L4" s="82"/>
      <c r="M4" s="82"/>
      <c r="N4" s="82"/>
    </row>
    <row r="5" spans="2:21" x14ac:dyDescent="0.25">
      <c r="B5" s="5"/>
      <c r="C5" s="5"/>
      <c r="D5" s="5"/>
      <c r="E5" s="5"/>
      <c r="F5" s="5"/>
      <c r="G5" s="5"/>
      <c r="H5" s="5"/>
      <c r="I5" s="5"/>
      <c r="J5" s="5"/>
      <c r="K5" s="5"/>
      <c r="L5" s="5"/>
      <c r="M5" s="5"/>
      <c r="N5" s="5"/>
    </row>
    <row r="6" spans="2:21" ht="15" customHeight="1" x14ac:dyDescent="0.25">
      <c r="B6" s="5" t="s">
        <v>5</v>
      </c>
      <c r="C6" s="43" t="s">
        <v>6</v>
      </c>
      <c r="D6" s="86" t="s">
        <v>7</v>
      </c>
      <c r="E6" s="86"/>
      <c r="F6" s="86"/>
      <c r="G6" s="86"/>
      <c r="H6" s="86"/>
      <c r="I6" s="86"/>
      <c r="J6" s="86"/>
      <c r="K6" s="86"/>
      <c r="L6" s="86"/>
      <c r="M6" s="86"/>
      <c r="N6" s="5"/>
    </row>
    <row r="7" spans="2:21" x14ac:dyDescent="0.25">
      <c r="B7" s="5" t="s">
        <v>8</v>
      </c>
      <c r="C7" s="43" t="s">
        <v>9</v>
      </c>
      <c r="D7" s="87" t="s">
        <v>10</v>
      </c>
      <c r="E7" s="88"/>
      <c r="F7" s="88"/>
      <c r="G7" s="88"/>
      <c r="H7" s="89"/>
      <c r="I7" s="5"/>
      <c r="J7" s="5"/>
      <c r="K7" s="5"/>
      <c r="L7" s="5"/>
      <c r="M7" s="5"/>
      <c r="N7" s="5"/>
    </row>
    <row r="8" spans="2:21" x14ac:dyDescent="0.25">
      <c r="B8" s="5" t="s">
        <v>11</v>
      </c>
      <c r="C8" s="43" t="s">
        <v>12</v>
      </c>
      <c r="D8" s="90" t="s">
        <v>13</v>
      </c>
      <c r="E8" s="91"/>
      <c r="F8" s="91"/>
      <c r="G8" s="91"/>
      <c r="H8" s="92"/>
      <c r="I8" s="5"/>
      <c r="J8" s="5"/>
      <c r="K8" s="5"/>
      <c r="L8" s="5"/>
      <c r="M8" s="5"/>
      <c r="N8" s="5"/>
    </row>
    <row r="9" spans="2:21" x14ac:dyDescent="0.25">
      <c r="B9" s="5" t="s">
        <v>14</v>
      </c>
      <c r="C9" s="43" t="s">
        <v>15</v>
      </c>
      <c r="D9" s="86" t="s">
        <v>16</v>
      </c>
      <c r="E9" s="86"/>
      <c r="F9" s="86"/>
      <c r="G9" s="86"/>
      <c r="H9" s="86"/>
      <c r="I9" s="86"/>
      <c r="J9" s="86"/>
      <c r="K9" s="86"/>
      <c r="L9" s="86"/>
      <c r="M9" s="86"/>
      <c r="N9" s="5"/>
    </row>
    <row r="10" spans="2:21" x14ac:dyDescent="0.25">
      <c r="B10" s="5"/>
      <c r="C10" s="43"/>
      <c r="D10" s="86"/>
      <c r="E10" s="86"/>
      <c r="F10" s="86"/>
      <c r="G10" s="86"/>
      <c r="H10" s="86"/>
      <c r="I10" s="86"/>
      <c r="J10" s="86"/>
      <c r="K10" s="86"/>
      <c r="L10" s="86"/>
      <c r="M10" s="86"/>
      <c r="N10" s="5"/>
    </row>
    <row r="11" spans="2:21" x14ac:dyDescent="0.25">
      <c r="B11" s="5"/>
      <c r="C11" s="5"/>
      <c r="D11" s="86"/>
      <c r="E11" s="86"/>
      <c r="F11" s="86"/>
      <c r="G11" s="86"/>
      <c r="H11" s="86"/>
      <c r="I11" s="86"/>
      <c r="J11" s="86"/>
      <c r="K11" s="86"/>
      <c r="L11" s="86"/>
      <c r="M11" s="86"/>
      <c r="N11" s="5"/>
    </row>
    <row r="13" spans="2:21" s="18" customFormat="1" ht="18.75" x14ac:dyDescent="0.3">
      <c r="B13" s="17" t="s">
        <v>17</v>
      </c>
      <c r="C13" s="17"/>
      <c r="D13" s="17"/>
      <c r="R13" s="19"/>
      <c r="S13" s="19"/>
      <c r="T13" s="20"/>
      <c r="U13" s="20"/>
    </row>
    <row r="14" spans="2:21" x14ac:dyDescent="0.25">
      <c r="B14" s="93" t="s">
        <v>18</v>
      </c>
      <c r="C14" s="93"/>
      <c r="D14" s="93"/>
      <c r="E14" s="93"/>
      <c r="F14" s="93"/>
      <c r="G14" s="93"/>
      <c r="H14" s="93"/>
      <c r="I14" s="93"/>
      <c r="J14" s="93"/>
      <c r="K14" s="93"/>
      <c r="L14" s="93"/>
      <c r="M14" s="93"/>
      <c r="N14" s="93"/>
    </row>
    <row r="16" spans="2:21" s="4" customFormat="1" ht="15" customHeight="1" x14ac:dyDescent="0.25">
      <c r="B16" s="68" t="s">
        <v>19</v>
      </c>
      <c r="C16" s="74" t="s">
        <v>20</v>
      </c>
      <c r="D16" s="75"/>
      <c r="E16" s="90" t="s">
        <v>21</v>
      </c>
      <c r="F16" s="91"/>
      <c r="G16" s="91"/>
      <c r="H16" s="91"/>
      <c r="I16" s="92"/>
      <c r="J16" s="100"/>
      <c r="K16" s="100"/>
      <c r="L16" s="100"/>
      <c r="M16" s="100"/>
      <c r="N16" s="100"/>
      <c r="O16" s="100"/>
      <c r="P16" s="101"/>
      <c r="T16" s="5"/>
      <c r="U16" s="5"/>
    </row>
    <row r="17" spans="2:21" s="4" customFormat="1" ht="15" customHeight="1" x14ac:dyDescent="0.25">
      <c r="B17" s="68" t="s">
        <v>22</v>
      </c>
      <c r="C17" s="74" t="s">
        <v>23</v>
      </c>
      <c r="D17" s="75"/>
      <c r="E17" s="90" t="s">
        <v>21</v>
      </c>
      <c r="F17" s="91"/>
      <c r="G17" s="91"/>
      <c r="H17" s="91"/>
      <c r="I17" s="92"/>
      <c r="J17" s="66"/>
      <c r="K17" s="66"/>
      <c r="L17" s="66"/>
      <c r="M17" s="66"/>
      <c r="N17" s="66"/>
      <c r="T17" s="5"/>
      <c r="U17" s="5"/>
    </row>
    <row r="18" spans="2:21" s="4" customFormat="1" ht="30.75" customHeight="1" x14ac:dyDescent="0.25">
      <c r="B18" s="68" t="s">
        <v>24</v>
      </c>
      <c r="C18" s="74" t="s">
        <v>25</v>
      </c>
      <c r="D18" s="75"/>
      <c r="E18" s="90" t="s">
        <v>21</v>
      </c>
      <c r="F18" s="91"/>
      <c r="G18" s="91"/>
      <c r="H18" s="91"/>
      <c r="I18" s="92"/>
      <c r="J18" s="45"/>
      <c r="K18" s="45"/>
      <c r="L18" s="45"/>
      <c r="M18" s="45"/>
      <c r="N18" s="45"/>
      <c r="T18" s="5"/>
      <c r="U18" s="5"/>
    </row>
    <row r="19" spans="2:21" s="4" customFormat="1" x14ac:dyDescent="0.25">
      <c r="B19" s="68" t="s">
        <v>26</v>
      </c>
      <c r="C19" s="74" t="s">
        <v>27</v>
      </c>
      <c r="D19" s="75"/>
      <c r="E19" s="90" t="s">
        <v>21</v>
      </c>
      <c r="F19" s="91"/>
      <c r="G19" s="91"/>
      <c r="H19" s="91"/>
      <c r="I19" s="92"/>
      <c r="T19" s="5"/>
      <c r="U19" s="5"/>
    </row>
    <row r="20" spans="2:21" s="4" customFormat="1" ht="29.25" customHeight="1" x14ac:dyDescent="0.25">
      <c r="B20" s="68" t="s">
        <v>28</v>
      </c>
      <c r="C20" s="94" t="s">
        <v>29</v>
      </c>
      <c r="D20" s="95"/>
      <c r="E20" s="90" t="s">
        <v>30</v>
      </c>
      <c r="F20" s="91"/>
      <c r="G20" s="91"/>
      <c r="H20" s="91"/>
      <c r="I20" s="92"/>
      <c r="J20" s="30"/>
      <c r="K20" s="70" t="b">
        <f>OR(E17="Yes",E18="Yes",E20="No")</f>
        <v>0</v>
      </c>
      <c r="L20" s="30"/>
      <c r="M20" s="30"/>
      <c r="N20" s="30"/>
      <c r="T20" s="5"/>
      <c r="U20" s="5"/>
    </row>
    <row r="21" spans="2:21" x14ac:dyDescent="0.25">
      <c r="C21" s="1"/>
    </row>
    <row r="22" spans="2:21" s="18" customFormat="1" ht="18.75" x14ac:dyDescent="0.3">
      <c r="B22" s="17" t="s">
        <v>31</v>
      </c>
      <c r="C22" s="16"/>
      <c r="D22" s="17"/>
      <c r="R22" s="19"/>
      <c r="S22" s="19"/>
      <c r="T22" s="20"/>
      <c r="U22" s="20"/>
    </row>
    <row r="23" spans="2:21" ht="46.5" customHeight="1" x14ac:dyDescent="0.25">
      <c r="B23" s="82" t="s">
        <v>32</v>
      </c>
      <c r="C23" s="82"/>
      <c r="D23" s="82"/>
      <c r="E23" s="82"/>
      <c r="F23" s="82"/>
      <c r="G23" s="82"/>
      <c r="H23" s="82"/>
      <c r="I23" s="82"/>
      <c r="J23" s="82"/>
      <c r="K23" s="82"/>
      <c r="L23" s="82"/>
      <c r="M23" s="82"/>
      <c r="N23" s="82"/>
    </row>
    <row r="24" spans="2:21" x14ac:dyDescent="0.25">
      <c r="B24" s="1"/>
      <c r="C24" s="1"/>
    </row>
    <row r="25" spans="2:21" s="3" customFormat="1" ht="41.25" x14ac:dyDescent="0.25">
      <c r="B25" s="21" t="s">
        <v>33</v>
      </c>
      <c r="C25" s="12" t="s">
        <v>34</v>
      </c>
      <c r="D25" s="12" t="s">
        <v>35</v>
      </c>
      <c r="E25" s="12" t="s">
        <v>36</v>
      </c>
      <c r="F25" s="12" t="s">
        <v>37</v>
      </c>
      <c r="G25" s="12" t="s">
        <v>38</v>
      </c>
      <c r="H25" s="21" t="s">
        <v>39</v>
      </c>
      <c r="I25" s="12" t="s">
        <v>40</v>
      </c>
      <c r="J25" s="12" t="s">
        <v>41</v>
      </c>
      <c r="K25" s="12" t="s">
        <v>42</v>
      </c>
      <c r="L25" s="12" t="s">
        <v>43</v>
      </c>
      <c r="M25" s="21" t="s">
        <v>44</v>
      </c>
      <c r="N25" s="83" t="s">
        <v>45</v>
      </c>
      <c r="O25" s="84"/>
      <c r="P25" s="85"/>
    </row>
    <row r="26" spans="2:21" ht="54" customHeight="1" x14ac:dyDescent="0.25">
      <c r="B26" s="13">
        <v>1</v>
      </c>
      <c r="C26" s="11" t="s">
        <v>46</v>
      </c>
      <c r="D26" s="11" t="s">
        <v>47</v>
      </c>
      <c r="E26" s="38" t="s">
        <v>48</v>
      </c>
      <c r="F26" s="38" t="s">
        <v>49</v>
      </c>
      <c r="G26" s="11" t="s">
        <v>50</v>
      </c>
      <c r="H26" s="14">
        <f>VLOOKUP($F26,Guidance!$B$10:$C$15,2,FALSE)*_xlfn.IFNA(VLOOKUP($E26,Guidance!$B$10:$C$15,2,FALSE),1)</f>
        <v>4</v>
      </c>
      <c r="I26" s="38" t="s">
        <v>51</v>
      </c>
      <c r="J26" s="38"/>
      <c r="K26" s="38"/>
      <c r="L26" s="38"/>
      <c r="M26" s="65">
        <f>_xlfn.IFNA(VLOOKUP($L26,Guidance!$B$10:$C$15,2,FALSE)*VLOOKUP($K26,Guidance!$B$10:$C$15,2,FALSE),H26)</f>
        <v>4</v>
      </c>
      <c r="N26" s="86" t="s">
        <v>52</v>
      </c>
      <c r="O26" s="86"/>
      <c r="P26" s="86"/>
    </row>
    <row r="27" spans="2:21" ht="61.5" customHeight="1" x14ac:dyDescent="0.25">
      <c r="B27" s="13">
        <v>2</v>
      </c>
      <c r="C27" s="11" t="s">
        <v>53</v>
      </c>
      <c r="D27" s="11" t="s">
        <v>54</v>
      </c>
      <c r="E27" s="38" t="s">
        <v>48</v>
      </c>
      <c r="F27" s="38" t="s">
        <v>50</v>
      </c>
      <c r="G27" s="11" t="s">
        <v>50</v>
      </c>
      <c r="H27" s="14">
        <f>VLOOKUP($F27,Guidance!$B$10:$C$15,2,FALSE)*_xlfn.IFNA(VLOOKUP($E27,Guidance!$B$10:$C$15,2,FALSE),1)</f>
        <v>3</v>
      </c>
      <c r="I27" s="38" t="s">
        <v>51</v>
      </c>
      <c r="J27" s="38"/>
      <c r="K27" s="38"/>
      <c r="L27" s="38"/>
      <c r="M27" s="49">
        <f>_xlfn.IFNA(VLOOKUP($L27,Guidance!$B$10:$C$15,2,FALSE)*VLOOKUP($K27,Guidance!$B$10:$C$15,2,FALSE),H27)</f>
        <v>3</v>
      </c>
      <c r="N27" s="86" t="s">
        <v>52</v>
      </c>
      <c r="O27" s="86"/>
      <c r="P27" s="86"/>
    </row>
    <row r="28" spans="2:21" ht="112.5" customHeight="1" x14ac:dyDescent="0.25">
      <c r="B28" s="13">
        <v>3</v>
      </c>
      <c r="C28" s="11" t="s">
        <v>55</v>
      </c>
      <c r="D28" s="11" t="s">
        <v>56</v>
      </c>
      <c r="E28" s="38" t="s">
        <v>48</v>
      </c>
      <c r="F28" s="38" t="s">
        <v>49</v>
      </c>
      <c r="G28" s="11" t="s">
        <v>49</v>
      </c>
      <c r="H28" s="14">
        <f>VLOOKUP($F28,Guidance!$B$10:$C$15,2,FALSE)*_xlfn.IFNA(VLOOKUP($E28,Guidance!$B$10:$C$15,2,FALSE),1)</f>
        <v>4</v>
      </c>
      <c r="I28" s="38" t="s">
        <v>51</v>
      </c>
      <c r="J28" s="38"/>
      <c r="K28" s="38"/>
      <c r="L28" s="38"/>
      <c r="M28" s="49">
        <f>_xlfn.IFNA(VLOOKUP($L28,Guidance!$B$10:$C$15,2,FALSE)*VLOOKUP($K28,Guidance!$B$10:$C$15,2,FALSE),H28)</f>
        <v>4</v>
      </c>
      <c r="N28" s="86" t="s">
        <v>57</v>
      </c>
      <c r="O28" s="86"/>
      <c r="P28" s="86"/>
    </row>
    <row r="29" spans="2:21" ht="33" customHeight="1" x14ac:dyDescent="0.25">
      <c r="B29" s="13">
        <v>4</v>
      </c>
      <c r="C29" s="11" t="s">
        <v>58</v>
      </c>
      <c r="D29" s="11" t="s">
        <v>59</v>
      </c>
      <c r="E29" s="38" t="s">
        <v>51</v>
      </c>
      <c r="F29" s="38" t="s">
        <v>49</v>
      </c>
      <c r="G29" s="11" t="s">
        <v>49</v>
      </c>
      <c r="H29" s="14">
        <f>VLOOKUP($F29,Guidance!$B$10:$C$15,2,FALSE)*_xlfn.IFNA(VLOOKUP($E29,Guidance!$B$10:$C$15,2,FALSE),1)</f>
        <v>0</v>
      </c>
      <c r="I29" s="38" t="s">
        <v>51</v>
      </c>
      <c r="J29" s="38"/>
      <c r="K29" s="38"/>
      <c r="L29" s="38"/>
      <c r="M29" s="49">
        <f>_xlfn.IFNA(VLOOKUP($L29,Guidance!$B$10:$C$15,2,FALSE)*VLOOKUP($K29,Guidance!$B$10:$C$15,2,FALSE),H29)</f>
        <v>0</v>
      </c>
      <c r="N29" s="86" t="s">
        <v>60</v>
      </c>
      <c r="O29" s="86"/>
      <c r="P29" s="86"/>
    </row>
    <row r="30" spans="2:21" ht="30.75" customHeight="1" x14ac:dyDescent="0.25">
      <c r="B30" s="13">
        <v>5</v>
      </c>
      <c r="C30" s="11" t="s">
        <v>61</v>
      </c>
      <c r="D30" s="39" t="s">
        <v>62</v>
      </c>
      <c r="E30" s="38" t="s">
        <v>51</v>
      </c>
      <c r="F30" s="38" t="s">
        <v>50</v>
      </c>
      <c r="G30" s="11" t="s">
        <v>50</v>
      </c>
      <c r="H30" s="14">
        <f>VLOOKUP($F30,Guidance!$B$10:$C$15,2,FALSE)*_xlfn.IFNA(VLOOKUP($E30,Guidance!$B$10:$C$15,2,FALSE),1)</f>
        <v>0</v>
      </c>
      <c r="I30" s="38" t="s">
        <v>51</v>
      </c>
      <c r="J30" s="38"/>
      <c r="K30" s="38"/>
      <c r="L30" s="38"/>
      <c r="M30" s="49">
        <f>_xlfn.IFNA(VLOOKUP($L30,Guidance!$B$10:$C$15,2,FALSE)*VLOOKUP($K30,Guidance!$B$10:$C$15,2,FALSE),H30)</f>
        <v>0</v>
      </c>
      <c r="N30" s="86" t="s">
        <v>63</v>
      </c>
      <c r="O30" s="86"/>
      <c r="P30" s="86"/>
    </row>
    <row r="31" spans="2:21" ht="110.25" customHeight="1" x14ac:dyDescent="0.25">
      <c r="B31" s="13">
        <v>6</v>
      </c>
      <c r="C31" s="39" t="s">
        <v>64</v>
      </c>
      <c r="D31" s="11" t="s">
        <v>65</v>
      </c>
      <c r="E31" s="38" t="s">
        <v>51</v>
      </c>
      <c r="F31" s="48" t="s">
        <v>66</v>
      </c>
      <c r="G31" s="15" t="s">
        <v>66</v>
      </c>
      <c r="H31" s="14">
        <f>VLOOKUP($F31,Guidance!$B$10:$C$15,2,FALSE)*_xlfn.IFNA(VLOOKUP($E31,Guidance!$B$10:$C$15,2,FALSE),1)</f>
        <v>0</v>
      </c>
      <c r="I31" s="38" t="s">
        <v>51</v>
      </c>
      <c r="J31" s="38"/>
      <c r="K31" s="38"/>
      <c r="L31" s="38"/>
      <c r="M31" s="49">
        <f>_xlfn.IFNA(VLOOKUP($L31,Guidance!$B$10:$C$15,2,FALSE)*VLOOKUP($K31,Guidance!$B$10:$C$15,2,FALSE),H31)</f>
        <v>0</v>
      </c>
      <c r="N31" s="86" t="s">
        <v>67</v>
      </c>
      <c r="O31" s="86"/>
      <c r="P31" s="86"/>
    </row>
    <row r="32" spans="2:21" ht="30" customHeight="1" x14ac:dyDescent="0.25">
      <c r="B32" s="13">
        <v>7</v>
      </c>
      <c r="C32" s="11" t="s">
        <v>68</v>
      </c>
      <c r="D32" s="11" t="s">
        <v>69</v>
      </c>
      <c r="E32" s="38" t="s">
        <v>51</v>
      </c>
      <c r="F32" s="38" t="s">
        <v>50</v>
      </c>
      <c r="G32" s="11" t="s">
        <v>50</v>
      </c>
      <c r="H32" s="14">
        <f>VLOOKUP($F32,Guidance!$B$10:$C$15,2,FALSE)*_xlfn.IFNA(VLOOKUP($E32,Guidance!$B$10:$C$15,2,FALSE),1)</f>
        <v>0</v>
      </c>
      <c r="I32" s="38" t="s">
        <v>51</v>
      </c>
      <c r="J32" s="38"/>
      <c r="K32" s="38"/>
      <c r="L32" s="38"/>
      <c r="M32" s="49">
        <f>_xlfn.IFNA(VLOOKUP($L32,Guidance!$B$10:$C$15,2,FALSE)*VLOOKUP($K32,Guidance!$B$10:$C$15,2,FALSE),H32)</f>
        <v>0</v>
      </c>
      <c r="N32" s="86" t="s">
        <v>51</v>
      </c>
      <c r="O32" s="86"/>
      <c r="P32" s="86"/>
    </row>
    <row r="33" spans="2:21" ht="30" x14ac:dyDescent="0.25">
      <c r="B33" s="13">
        <v>8</v>
      </c>
      <c r="C33" s="39" t="s">
        <v>70</v>
      </c>
      <c r="D33" s="11" t="s">
        <v>71</v>
      </c>
      <c r="E33" s="38" t="s">
        <v>51</v>
      </c>
      <c r="F33" s="48" t="s">
        <v>50</v>
      </c>
      <c r="G33" s="15" t="s">
        <v>50</v>
      </c>
      <c r="H33" s="14">
        <f>VLOOKUP($F33,Guidance!$B$10:$C$15,2,FALSE)*_xlfn.IFNA(VLOOKUP($E33,Guidance!$B$10:$C$15,2,FALSE),1)</f>
        <v>0</v>
      </c>
      <c r="I33" s="38" t="s">
        <v>51</v>
      </c>
      <c r="J33" s="38"/>
      <c r="K33" s="38"/>
      <c r="L33" s="38"/>
      <c r="M33" s="49">
        <f>_xlfn.IFNA(VLOOKUP($L33,Guidance!$B$10:$C$15,2,FALSE)*VLOOKUP($K33,Guidance!$B$10:$C$15,2,FALSE),H33)</f>
        <v>0</v>
      </c>
      <c r="N33" s="86" t="s">
        <v>51</v>
      </c>
      <c r="O33" s="86"/>
      <c r="P33" s="86"/>
    </row>
    <row r="34" spans="2:21" ht="9.75" customHeight="1" x14ac:dyDescent="0.25">
      <c r="B34" s="41"/>
      <c r="C34" s="42"/>
      <c r="D34" s="6"/>
      <c r="N34" s="97"/>
      <c r="O34" s="98"/>
      <c r="P34" s="99"/>
    </row>
    <row r="35" spans="2:21" x14ac:dyDescent="0.25">
      <c r="B35" s="102" t="s">
        <v>72</v>
      </c>
      <c r="C35" s="103"/>
      <c r="D35" s="103"/>
      <c r="E35" s="103"/>
      <c r="F35" s="103"/>
      <c r="G35" s="103"/>
      <c r="H35" s="103"/>
      <c r="I35" s="103"/>
      <c r="J35" s="103"/>
      <c r="K35" s="103"/>
      <c r="L35" s="103"/>
      <c r="M35" s="103"/>
      <c r="N35" s="103"/>
      <c r="O35" s="103"/>
      <c r="P35" s="104"/>
    </row>
    <row r="36" spans="2:21" ht="32.25" customHeight="1" x14ac:dyDescent="0.25">
      <c r="B36" s="13">
        <v>9</v>
      </c>
      <c r="C36" s="48"/>
      <c r="D36" s="11" t="s">
        <v>73</v>
      </c>
      <c r="E36" s="38" t="s">
        <v>51</v>
      </c>
      <c r="F36" s="48" t="s">
        <v>51</v>
      </c>
      <c r="G36" s="15"/>
      <c r="H36" s="14">
        <f>VLOOKUP($F36,Guidance!$B$10:$C$15,2,FALSE)*_xlfn.IFNA(VLOOKUP($E36,Guidance!$B$10:$C$15,2,FALSE),1)</f>
        <v>0</v>
      </c>
      <c r="I36" s="38"/>
      <c r="J36" s="38"/>
      <c r="K36" s="38"/>
      <c r="L36" s="38"/>
      <c r="M36" s="49">
        <f>_xlfn.IFNA(VLOOKUP($L36,Guidance!$B$10:$C$15,2,FALSE)*VLOOKUP($K36,Guidance!$B$10:$C$15,2,FALSE),H36)</f>
        <v>0</v>
      </c>
      <c r="N36" s="96"/>
      <c r="O36" s="96"/>
      <c r="P36" s="96"/>
    </row>
    <row r="37" spans="2:21" ht="32.25" customHeight="1" x14ac:dyDescent="0.25">
      <c r="B37" s="13">
        <v>10</v>
      </c>
      <c r="C37" s="48"/>
      <c r="D37" s="11" t="s">
        <v>73</v>
      </c>
      <c r="E37" s="38" t="s">
        <v>51</v>
      </c>
      <c r="F37" s="48" t="s">
        <v>51</v>
      </c>
      <c r="G37" s="15"/>
      <c r="H37" s="14">
        <f>VLOOKUP($F37,Guidance!$B$10:$C$15,2,FALSE)*_xlfn.IFNA(VLOOKUP($E37,Guidance!$B$10:$C$15,2,FALSE),1)</f>
        <v>0</v>
      </c>
      <c r="I37" s="38"/>
      <c r="J37" s="38"/>
      <c r="K37" s="38"/>
      <c r="L37" s="38"/>
      <c r="M37" s="49">
        <f>_xlfn.IFNA(VLOOKUP($L37,Guidance!$B$10:$C$15,2,FALSE)*VLOOKUP($K37,Guidance!$B$10:$C$15,2,FALSE),H37)</f>
        <v>0</v>
      </c>
      <c r="N37" s="96"/>
      <c r="O37" s="96"/>
      <c r="P37" s="96"/>
    </row>
    <row r="38" spans="2:21" x14ac:dyDescent="0.25">
      <c r="B38" s="6"/>
      <c r="C38" s="6"/>
      <c r="D38" s="6"/>
      <c r="E38" s="6"/>
      <c r="F38" s="6"/>
      <c r="G38" s="6"/>
      <c r="H38" s="6"/>
      <c r="I38" s="6"/>
      <c r="J38" s="6"/>
      <c r="K38" s="6"/>
      <c r="L38" s="6"/>
      <c r="M38" s="6"/>
      <c r="N38" s="6"/>
    </row>
    <row r="39" spans="2:21" s="18" customFormat="1" ht="18.75" x14ac:dyDescent="0.3">
      <c r="B39" s="17" t="s">
        <v>74</v>
      </c>
      <c r="C39" s="16"/>
      <c r="D39" s="17"/>
      <c r="R39" s="19"/>
      <c r="S39" s="19"/>
      <c r="T39" s="20"/>
      <c r="U39" s="20"/>
    </row>
    <row r="41" spans="2:21" ht="15" customHeight="1" x14ac:dyDescent="0.25">
      <c r="B41" s="82" t="s">
        <v>75</v>
      </c>
      <c r="C41" s="82"/>
      <c r="D41" s="82"/>
      <c r="E41" s="28" t="s">
        <v>76</v>
      </c>
      <c r="F41" s="4"/>
      <c r="G41" s="4"/>
      <c r="H41" s="40" t="s">
        <v>77</v>
      </c>
      <c r="I41" s="4"/>
      <c r="J41" s="29" t="s">
        <v>78</v>
      </c>
    </row>
    <row r="42" spans="2:21" x14ac:dyDescent="0.25">
      <c r="B42" s="82"/>
      <c r="C42" s="82"/>
      <c r="D42" s="82"/>
      <c r="E42" s="23"/>
      <c r="F42" s="24"/>
      <c r="G42" s="24"/>
      <c r="H42" s="25"/>
      <c r="I42" s="26"/>
      <c r="J42" s="27"/>
    </row>
    <row r="43" spans="2:21" ht="15" customHeight="1" x14ac:dyDescent="0.45">
      <c r="B43" s="82"/>
      <c r="C43" s="82"/>
      <c r="D43" s="82"/>
      <c r="E43" s="110" t="str">
        <f>IF(COUNTIF(M26:M37,"&gt;10")&gt;1,"↑","")</f>
        <v/>
      </c>
      <c r="F43" s="110" t="str">
        <f>IF(COUNTIF(M26:M37,"&gt;10")=1,"↑","")</f>
        <v/>
      </c>
      <c r="G43" s="44"/>
      <c r="H43" s="110" t="str">
        <f>IF(COUNTIF(M26:M37,"&gt;10")&gt;0,"",IF((COUNTIF(M26:M37,"&gt;7")-COUNTIF(M26:M37,"&gt;10"))&gt;1,"↑",""))</f>
        <v/>
      </c>
      <c r="I43" s="110" t="str">
        <f>IF(COUNTIF(M26:M37,"&gt;10")&gt;0,"",IF(COUNTIF(M26:M37,"&gt;7")=1,"↑",""))</f>
        <v/>
      </c>
      <c r="J43" s="110" t="str">
        <f>IF(COUNTIF(M26:M37,"&gt;7")&gt;0,"","↑")</f>
        <v>↑</v>
      </c>
    </row>
    <row r="44" spans="2:21" ht="9.75" customHeight="1" x14ac:dyDescent="0.45">
      <c r="B44" s="82"/>
      <c r="C44" s="82"/>
      <c r="D44" s="82"/>
      <c r="E44" s="110"/>
      <c r="F44" s="110"/>
      <c r="G44" s="44"/>
      <c r="H44" s="110"/>
      <c r="I44" s="110"/>
      <c r="J44" s="110"/>
    </row>
    <row r="45" spans="2:21" ht="40.5" customHeight="1" x14ac:dyDescent="0.25">
      <c r="B45" s="82"/>
      <c r="C45" s="82"/>
      <c r="D45" s="82"/>
      <c r="E45" s="30" t="s">
        <v>79</v>
      </c>
      <c r="F45" s="30" t="s">
        <v>80</v>
      </c>
      <c r="G45" s="30"/>
      <c r="H45" s="30" t="s">
        <v>81</v>
      </c>
      <c r="I45" s="30" t="s">
        <v>82</v>
      </c>
      <c r="J45" s="30" t="s">
        <v>83</v>
      </c>
    </row>
    <row r="46" spans="2:21" ht="15.75" thickBot="1" x14ac:dyDescent="0.3">
      <c r="B46" s="4" t="s">
        <v>84</v>
      </c>
      <c r="C46" s="5"/>
      <c r="D46" s="5"/>
      <c r="E46" s="30"/>
      <c r="F46" s="30"/>
      <c r="G46" s="30"/>
      <c r="H46" s="30"/>
      <c r="I46" s="30"/>
      <c r="J46" s="30"/>
    </row>
    <row r="47" spans="2:21" ht="54.75" customHeight="1" thickBot="1" x14ac:dyDescent="0.3">
      <c r="B47" s="111" t="str">
        <f>"Based on the information provided above, this dataset is "&amp;IF(OR(I43="↑",J43="↑"),"closer to the 'open' end of the scale",IF(E43="↑","on the 'closed' end of the scale","in the yellow/orange part of the scale"))&amp;". As per the guidance tab, "&amp;LOWER(IF(J43="↑",Guidance!G25,IF(I43="↑",Guidance!G24,IF(H43="↑",Guidance!G23,IF(F43="↑",Guidance!G22,IF(E43="↑",Guidance!G21,"Error"))))))&amp;IF(K20=TRUE," There are 1 or more constraints which need to be resolved prior to publishing.","")&amp;" Given this information, please document a conclusion below."</f>
        <v>Based on the information provided above, this dataset is closer to the 'open' end of the scale. As per the guidance tab, these datasets should be shared openly without restrictions. Given this information, please document a conclusion below.</v>
      </c>
      <c r="C47" s="112"/>
      <c r="D47" s="112"/>
      <c r="E47" s="112"/>
      <c r="F47" s="112"/>
      <c r="G47" s="112"/>
      <c r="H47" s="112"/>
      <c r="I47" s="112"/>
      <c r="J47" s="112"/>
      <c r="K47" s="113"/>
    </row>
    <row r="48" spans="2:21" x14ac:dyDescent="0.25">
      <c r="B48" s="5"/>
      <c r="C48" s="5"/>
      <c r="D48" s="5"/>
      <c r="E48" s="30"/>
      <c r="F48" s="30"/>
      <c r="G48" s="30"/>
      <c r="H48" s="30"/>
      <c r="I48" s="30"/>
      <c r="J48" s="30"/>
    </row>
    <row r="49" spans="2:21" x14ac:dyDescent="0.25">
      <c r="B49" s="22" t="s">
        <v>5</v>
      </c>
      <c r="C49" s="74" t="s">
        <v>85</v>
      </c>
      <c r="D49" s="75"/>
      <c r="E49" s="106" t="s">
        <v>30</v>
      </c>
      <c r="F49" s="107"/>
      <c r="G49" s="107"/>
      <c r="H49" s="107"/>
      <c r="I49" s="107"/>
      <c r="J49" s="108" t="str">
        <f>IF(E49="No","CLOSED",IF(E49="Yes","OPEN",IF(ISBLANK(E49),"OPEN",IF(E49="Yes - with some restrictions","SHARED","DISCUSSION REQUIRED"))))</f>
        <v>OPEN</v>
      </c>
      <c r="K49" s="109"/>
    </row>
    <row r="50" spans="2:21" ht="65.25" customHeight="1" x14ac:dyDescent="0.25">
      <c r="B50" s="22" t="s">
        <v>8</v>
      </c>
      <c r="C50" s="74" t="s">
        <v>86</v>
      </c>
      <c r="D50" s="74"/>
      <c r="E50" s="77" t="s">
        <v>87</v>
      </c>
      <c r="F50" s="77"/>
      <c r="G50" s="77"/>
      <c r="H50" s="77"/>
      <c r="I50" s="77"/>
      <c r="J50" s="77"/>
      <c r="K50" s="77"/>
    </row>
    <row r="51" spans="2:21" ht="54" customHeight="1" x14ac:dyDescent="0.25">
      <c r="B51" s="22" t="s">
        <v>11</v>
      </c>
      <c r="C51" s="74" t="s">
        <v>88</v>
      </c>
      <c r="D51" s="74"/>
      <c r="E51" s="105" t="s">
        <v>89</v>
      </c>
      <c r="F51" s="105"/>
      <c r="G51" s="105"/>
      <c r="H51" s="105"/>
      <c r="I51" s="105"/>
      <c r="J51" s="105"/>
      <c r="K51" s="105"/>
    </row>
    <row r="52" spans="2:21" ht="48" customHeight="1" x14ac:dyDescent="0.25">
      <c r="B52" s="22" t="s">
        <v>14</v>
      </c>
      <c r="C52" s="74" t="s">
        <v>90</v>
      </c>
      <c r="D52" s="74"/>
      <c r="E52" s="77" t="s">
        <v>21</v>
      </c>
      <c r="F52" s="77"/>
      <c r="G52" s="77"/>
      <c r="H52" s="77"/>
      <c r="I52" s="77"/>
      <c r="J52" s="77"/>
      <c r="K52" s="77"/>
    </row>
    <row r="53" spans="2:21" x14ac:dyDescent="0.25">
      <c r="B53" s="22" t="s">
        <v>19</v>
      </c>
      <c r="C53" s="74" t="s">
        <v>91</v>
      </c>
      <c r="D53" s="74"/>
      <c r="E53" s="77" t="s">
        <v>92</v>
      </c>
      <c r="F53" s="77"/>
      <c r="G53" s="77"/>
      <c r="H53" s="77"/>
      <c r="I53" s="77"/>
      <c r="J53" s="77"/>
      <c r="K53" s="77"/>
    </row>
    <row r="54" spans="2:21" x14ac:dyDescent="0.25">
      <c r="B54" s="22"/>
      <c r="C54" s="43"/>
      <c r="D54" s="43"/>
      <c r="E54" s="71"/>
      <c r="F54" s="71"/>
      <c r="G54" s="71"/>
      <c r="H54" s="71"/>
      <c r="I54" s="71"/>
      <c r="J54" s="71"/>
      <c r="K54" s="71"/>
    </row>
    <row r="55" spans="2:21" x14ac:dyDescent="0.25">
      <c r="B55" s="80" t="s">
        <v>93</v>
      </c>
      <c r="C55" s="80"/>
      <c r="D55" s="80"/>
      <c r="E55" s="77" t="s">
        <v>94</v>
      </c>
      <c r="F55" s="77"/>
      <c r="G55" s="77"/>
      <c r="H55" s="77"/>
      <c r="I55" s="77"/>
      <c r="J55" s="77"/>
      <c r="K55" s="77"/>
    </row>
    <row r="56" spans="2:21" x14ac:dyDescent="0.25">
      <c r="B56" s="80" t="s">
        <v>95</v>
      </c>
      <c r="C56" s="80"/>
      <c r="D56" s="80"/>
      <c r="E56" s="77" t="s">
        <v>51</v>
      </c>
      <c r="F56" s="77"/>
      <c r="G56" s="77"/>
      <c r="H56" s="77"/>
      <c r="I56" s="77"/>
      <c r="J56" s="77"/>
      <c r="K56" s="77"/>
    </row>
    <row r="57" spans="2:21" x14ac:dyDescent="0.25">
      <c r="B57" s="72"/>
      <c r="C57" s="72"/>
      <c r="D57" s="72"/>
      <c r="E57" s="73"/>
      <c r="F57" s="73"/>
      <c r="G57" s="73"/>
      <c r="H57" s="73"/>
      <c r="I57" s="73"/>
      <c r="J57" s="73"/>
      <c r="K57" s="73"/>
    </row>
    <row r="58" spans="2:21" x14ac:dyDescent="0.25">
      <c r="B58" s="80" t="s">
        <v>96</v>
      </c>
      <c r="C58" s="80"/>
      <c r="D58" s="80"/>
      <c r="E58" s="80"/>
      <c r="F58" s="80"/>
      <c r="G58" s="80"/>
      <c r="H58" s="80"/>
      <c r="I58" s="80"/>
      <c r="J58" s="81" t="s">
        <v>97</v>
      </c>
      <c r="K58" s="81"/>
    </row>
    <row r="60" spans="2:21" s="18" customFormat="1" ht="18.75" x14ac:dyDescent="0.3">
      <c r="B60" s="17" t="s">
        <v>98</v>
      </c>
      <c r="C60" s="16"/>
      <c r="D60" s="17"/>
      <c r="R60" s="19"/>
      <c r="S60" s="19"/>
      <c r="T60" s="20"/>
      <c r="U60" s="20"/>
    </row>
    <row r="62" spans="2:21" x14ac:dyDescent="0.25">
      <c r="B62" s="76" t="s">
        <v>99</v>
      </c>
      <c r="C62" s="76"/>
      <c r="D62" s="78" t="s">
        <v>200</v>
      </c>
      <c r="E62" s="79"/>
    </row>
    <row r="63" spans="2:21" x14ac:dyDescent="0.25">
      <c r="B63" s="76" t="s">
        <v>100</v>
      </c>
      <c r="C63" s="76"/>
      <c r="D63" s="78" t="s">
        <v>21</v>
      </c>
      <c r="E63" s="79"/>
    </row>
    <row r="66" spans="2:3" x14ac:dyDescent="0.25">
      <c r="B66" s="46"/>
    </row>
    <row r="70" spans="2:3" x14ac:dyDescent="0.25">
      <c r="C70" s="46"/>
    </row>
    <row r="71" spans="2:3" x14ac:dyDescent="0.25">
      <c r="C71" s="46"/>
    </row>
    <row r="72" spans="2:3" x14ac:dyDescent="0.25">
      <c r="C72" s="46"/>
    </row>
    <row r="73" spans="2:3" x14ac:dyDescent="0.25">
      <c r="C73" s="46"/>
    </row>
    <row r="74" spans="2:3" x14ac:dyDescent="0.25">
      <c r="C74" s="46"/>
    </row>
    <row r="75" spans="2:3" x14ac:dyDescent="0.25">
      <c r="C75" s="46"/>
    </row>
    <row r="76" spans="2:3" x14ac:dyDescent="0.25">
      <c r="C76" s="46"/>
    </row>
  </sheetData>
  <sheetProtection sheet="1" formatRows="0" selectLockedCells="1"/>
  <mergeCells count="59">
    <mergeCell ref="J16:P16"/>
    <mergeCell ref="N37:P37"/>
    <mergeCell ref="B35:P35"/>
    <mergeCell ref="C51:D51"/>
    <mergeCell ref="E51:K51"/>
    <mergeCell ref="E49:I49"/>
    <mergeCell ref="J49:K49"/>
    <mergeCell ref="B41:D45"/>
    <mergeCell ref="C49:D49"/>
    <mergeCell ref="E50:K50"/>
    <mergeCell ref="E43:E44"/>
    <mergeCell ref="F43:F44"/>
    <mergeCell ref="H43:H44"/>
    <mergeCell ref="I43:I44"/>
    <mergeCell ref="J43:J44"/>
    <mergeCell ref="B47:K47"/>
    <mergeCell ref="N26:P26"/>
    <mergeCell ref="N27:P27"/>
    <mergeCell ref="N28:P28"/>
    <mergeCell ref="N29:P29"/>
    <mergeCell ref="N36:P36"/>
    <mergeCell ref="N30:P30"/>
    <mergeCell ref="N31:P31"/>
    <mergeCell ref="N32:P32"/>
    <mergeCell ref="N33:P33"/>
    <mergeCell ref="N34:P34"/>
    <mergeCell ref="B4:N4"/>
    <mergeCell ref="C16:D16"/>
    <mergeCell ref="N25:P25"/>
    <mergeCell ref="D6:M6"/>
    <mergeCell ref="D7:H7"/>
    <mergeCell ref="D8:H8"/>
    <mergeCell ref="E16:I16"/>
    <mergeCell ref="D9:M11"/>
    <mergeCell ref="B23:N23"/>
    <mergeCell ref="B14:N14"/>
    <mergeCell ref="E18:I18"/>
    <mergeCell ref="E20:I20"/>
    <mergeCell ref="E17:I17"/>
    <mergeCell ref="E19:I19"/>
    <mergeCell ref="C20:D20"/>
    <mergeCell ref="C17:D17"/>
    <mergeCell ref="B63:C63"/>
    <mergeCell ref="D62:E62"/>
    <mergeCell ref="D63:E63"/>
    <mergeCell ref="B55:D55"/>
    <mergeCell ref="E55:K55"/>
    <mergeCell ref="B56:D56"/>
    <mergeCell ref="E56:K56"/>
    <mergeCell ref="B58:I58"/>
    <mergeCell ref="J58:K58"/>
    <mergeCell ref="C19:D19"/>
    <mergeCell ref="C18:D18"/>
    <mergeCell ref="B62:C62"/>
    <mergeCell ref="C52:D52"/>
    <mergeCell ref="E52:K52"/>
    <mergeCell ref="C53:D53"/>
    <mergeCell ref="E53:K53"/>
    <mergeCell ref="C50:D50"/>
  </mergeCells>
  <conditionalFormatting sqref="H26:H33">
    <cfRule type="colorScale" priority="40">
      <colorScale>
        <cfvo type="num" val="1"/>
        <cfvo type="num" val="12.5"/>
        <cfvo type="num" val="25"/>
        <color rgb="FF00B050"/>
        <color theme="5"/>
        <color rgb="FFC00000"/>
      </colorScale>
    </cfRule>
  </conditionalFormatting>
  <conditionalFormatting sqref="M26:M33">
    <cfRule type="colorScale" priority="39">
      <colorScale>
        <cfvo type="num" val="1"/>
        <cfvo type="num" val="12.5"/>
        <cfvo type="num" val="25"/>
        <color rgb="FF00B050"/>
        <color theme="5"/>
        <color rgb="FFC00000"/>
      </colorScale>
    </cfRule>
  </conditionalFormatting>
  <conditionalFormatting sqref="L1">
    <cfRule type="containsText" dxfId="21" priority="10" operator="containsText" text="SOME">
      <formula>NOT(ISERROR(SEARCH("SOME",L1)))</formula>
    </cfRule>
    <cfRule type="containsText" dxfId="20" priority="27" operator="containsText" text="REQUIRED">
      <formula>NOT(ISERROR(SEARCH("REQUIRED",L1)))</formula>
    </cfRule>
    <cfRule type="containsText" dxfId="19" priority="28" operator="containsText" text="YES">
      <formula>NOT(ISERROR(SEARCH("YES",L1)))</formula>
    </cfRule>
    <cfRule type="containsText" dxfId="18" priority="29" operator="containsText" text="NO">
      <formula>NOT(ISERROR(SEARCH("NO",L1)))</formula>
    </cfRule>
  </conditionalFormatting>
  <conditionalFormatting sqref="J49">
    <cfRule type="containsText" dxfId="17" priority="11" operator="containsText" text="SHARED">
      <formula>NOT(ISERROR(SEARCH("SHARED",J49)))</formula>
    </cfRule>
    <cfRule type="containsText" dxfId="16" priority="21" operator="containsText" text="REQUIRED">
      <formula>NOT(ISERROR(SEARCH("REQUIRED",J49)))</formula>
    </cfRule>
    <cfRule type="containsText" dxfId="15" priority="22" operator="containsText" text="OPEN">
      <formula>NOT(ISERROR(SEARCH("OPEN",J49)))</formula>
    </cfRule>
    <cfRule type="containsText" dxfId="14" priority="23" operator="containsText" text="CLOSED">
      <formula>NOT(ISERROR(SEARCH("CLOSED",J49)))</formula>
    </cfRule>
  </conditionalFormatting>
  <conditionalFormatting sqref="O1">
    <cfRule type="containsText" dxfId="13" priority="18" operator="containsText" text="Escalation">
      <formula>NOT(ISERROR(SEARCH("Escalation",O1)))</formula>
    </cfRule>
    <cfRule type="containsText" dxfId="12" priority="19" operator="containsText" text="Awaiting">
      <formula>NOT(ISERROR(SEARCH("Awaiting",O1)))</formula>
    </cfRule>
    <cfRule type="containsText" dxfId="11" priority="20" operator="containsText" text="approved">
      <formula>NOT(ISERROR(SEARCH("approved",O1)))</formula>
    </cfRule>
  </conditionalFormatting>
  <conditionalFormatting sqref="J26:M33 J36:M36">
    <cfRule type="expression" dxfId="10" priority="41">
      <formula>OR(ISBLANK($I26),$I26&lt;&gt;"Yes")</formula>
    </cfRule>
  </conditionalFormatting>
  <conditionalFormatting sqref="H36">
    <cfRule type="colorScale" priority="16">
      <colorScale>
        <cfvo type="num" val="1"/>
        <cfvo type="num" val="12.5"/>
        <cfvo type="num" val="25"/>
        <color rgb="FF00B050"/>
        <color theme="5"/>
        <color rgb="FFC00000"/>
      </colorScale>
    </cfRule>
  </conditionalFormatting>
  <conditionalFormatting sqref="M36">
    <cfRule type="colorScale" priority="15">
      <colorScale>
        <cfvo type="num" val="1"/>
        <cfvo type="num" val="12.5"/>
        <cfvo type="num" val="25"/>
        <color rgb="FF00B050"/>
        <color theme="5"/>
        <color rgb="FFC00000"/>
      </colorScale>
    </cfRule>
  </conditionalFormatting>
  <conditionalFormatting sqref="J37:M37">
    <cfRule type="expression" dxfId="9" priority="14">
      <formula>OR(ISBLANK($I37),$I37="No")</formula>
    </cfRule>
  </conditionalFormatting>
  <conditionalFormatting sqref="H37">
    <cfRule type="colorScale" priority="13">
      <colorScale>
        <cfvo type="num" val="1"/>
        <cfvo type="num" val="12.5"/>
        <cfvo type="num" val="25"/>
        <color rgb="FF00B050"/>
        <color theme="5"/>
        <color rgb="FFC00000"/>
      </colorScale>
    </cfRule>
  </conditionalFormatting>
  <conditionalFormatting sqref="M37">
    <cfRule type="colorScale" priority="12">
      <colorScale>
        <cfvo type="num" val="1"/>
        <cfvo type="num" val="12.5"/>
        <cfvo type="num" val="25"/>
        <color rgb="FF00B050"/>
        <color theme="5"/>
        <color rgb="FFC00000"/>
      </colorScale>
    </cfRule>
  </conditionalFormatting>
  <conditionalFormatting sqref="I1">
    <cfRule type="cellIs" dxfId="8" priority="5" operator="equal">
      <formula>5</formula>
    </cfRule>
    <cfRule type="cellIs" dxfId="7" priority="6" operator="equal">
      <formula>4</formula>
    </cfRule>
    <cfRule type="cellIs" dxfId="6" priority="7" operator="equal">
      <formula>3</formula>
    </cfRule>
    <cfRule type="cellIs" dxfId="5" priority="8" operator="equal">
      <formula>2</formula>
    </cfRule>
    <cfRule type="cellIs" dxfId="4" priority="9" operator="equal">
      <formula>1</formula>
    </cfRule>
  </conditionalFormatting>
  <conditionalFormatting sqref="E18:I18">
    <cfRule type="containsText" dxfId="3" priority="4" operator="containsText" text="Yes">
      <formula>NOT(ISERROR(SEARCH("Yes",E18)))</formula>
    </cfRule>
  </conditionalFormatting>
  <conditionalFormatting sqref="J16">
    <cfRule type="expression" dxfId="2" priority="3">
      <formula>IF(E16="Yes - other legal requirement (please comment)",TRUE,FALSE)</formula>
    </cfRule>
  </conditionalFormatting>
  <conditionalFormatting sqref="E20:I20">
    <cfRule type="containsText" dxfId="1" priority="2" operator="containsText" text="No">
      <formula>NOT(ISERROR(SEARCH("No",E20)))</formula>
    </cfRule>
  </conditionalFormatting>
  <conditionalFormatting sqref="E17:I17">
    <cfRule type="containsText" dxfId="0" priority="1" operator="containsText" text="Yes">
      <formula>NOT(ISERROR(SEARCH("Yes",E17)))</formula>
    </cfRule>
  </conditionalFormatting>
  <dataValidations count="6">
    <dataValidation type="list" allowBlank="1" showInputMessage="1" showErrorMessage="1" sqref="E17:E20" xr:uid="{41CD9FDC-1912-478E-A6C0-4818D65774F2}">
      <formula1>"Yes,No,Unsure"</formula1>
    </dataValidation>
    <dataValidation type="list" allowBlank="1" showInputMessage="1" showErrorMessage="1" sqref="E49" xr:uid="{FADD17E7-5F28-4D71-910A-934A12D22AD0}">
      <formula1>"Yes,Yes - with some restrictions,Further discussion required,No"</formula1>
    </dataValidation>
    <dataValidation type="list" allowBlank="1" showInputMessage="1" showErrorMessage="1" sqref="D63:E63" xr:uid="{3D2E4268-5414-4B2C-B630-03047ACC95EA}">
      <formula1>"Yes,No"</formula1>
    </dataValidation>
    <dataValidation type="list" allowBlank="1" showInputMessage="1" showErrorMessage="1" sqref="D62:E62" xr:uid="{8223EDA8-F1D8-43D8-8A87-9D965B2F899F}">
      <formula1>"In Progress,Complete (unreviewed),Awaiting Approval,Approved"</formula1>
    </dataValidation>
    <dataValidation type="list" allowBlank="1" showInputMessage="1" showErrorMessage="1" sqref="E16:I16" xr:uid="{82D8C435-F1CE-4AD8-BEDC-9CE3AB09634C}">
      <formula1>"Yes - required by licence conditions,Yes - other legal requirement (please comment),No,Unsure"</formula1>
    </dataValidation>
    <dataValidation type="list" allowBlank="1" showInputMessage="1" showErrorMessage="1" sqref="I36:I37 I26:I33" xr:uid="{73377B24-B81C-49E5-9760-36985496A779}">
      <formula1>"Yes,No,Unsure,N/A"</formula1>
    </dataValidation>
  </dataValidations>
  <hyperlinks>
    <hyperlink ref="J58:K58" r:id="rId1" display="Dataset Details Form" xr:uid="{2E5E2791-B754-4F91-879D-B38C12961921}"/>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20E4BD55-026D-4F47-8ABF-1891EFEAC121}">
          <x14:formula1>
            <xm:f>Guidance!$B$10:$B$15</xm:f>
          </x14:formula1>
          <xm:sqref>K26:L33 K36:L37 E36:G37 E26:G33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9A55-D8C7-43D0-9C6E-3A2D4B205C6D}">
  <dimension ref="A2:S55"/>
  <sheetViews>
    <sheetView showGridLines="0" workbookViewId="0">
      <selection activeCell="J12" sqref="J12"/>
    </sheetView>
  </sheetViews>
  <sheetFormatPr defaultRowHeight="15" x14ac:dyDescent="0.25"/>
  <cols>
    <col min="1" max="1" width="2.85546875" customWidth="1"/>
    <col min="2" max="2" width="25.85546875" customWidth="1"/>
    <col min="3" max="3" width="5.85546875" customWidth="1"/>
    <col min="4" max="4" width="28.5703125" customWidth="1"/>
    <col min="5" max="5" width="38" customWidth="1"/>
    <col min="6" max="6" width="52.7109375" customWidth="1"/>
    <col min="7" max="7" width="68.7109375" bestFit="1" customWidth="1"/>
  </cols>
  <sheetData>
    <row r="2" spans="2:19" s="8" customFormat="1" ht="18.75" x14ac:dyDescent="0.3">
      <c r="B2" s="7" t="s">
        <v>101</v>
      </c>
      <c r="P2" s="9"/>
      <c r="Q2" s="9"/>
      <c r="R2" s="10"/>
      <c r="S2" s="10"/>
    </row>
    <row r="3" spans="2:19" ht="23.25" customHeight="1" x14ac:dyDescent="0.25">
      <c r="B3" s="82" t="s">
        <v>102</v>
      </c>
      <c r="C3" s="82"/>
      <c r="D3" s="82"/>
      <c r="E3" s="82"/>
      <c r="F3" s="82"/>
      <c r="G3" s="82"/>
      <c r="H3" s="82"/>
      <c r="I3" s="82"/>
      <c r="J3" s="82"/>
      <c r="K3" s="82"/>
      <c r="P3" s="4"/>
      <c r="Q3" s="4"/>
      <c r="R3" s="5"/>
      <c r="S3" s="5"/>
    </row>
    <row r="4" spans="2:19" ht="102" customHeight="1" x14ac:dyDescent="0.25">
      <c r="B4" s="114" t="s">
        <v>103</v>
      </c>
      <c r="C4" s="114"/>
      <c r="D4" s="114"/>
      <c r="E4" s="114"/>
      <c r="F4" s="114"/>
      <c r="G4" s="114"/>
      <c r="H4" s="114"/>
      <c r="I4" s="114"/>
      <c r="J4" s="114"/>
      <c r="K4" s="114"/>
      <c r="P4" s="4"/>
      <c r="Q4" s="4"/>
      <c r="R4" s="5"/>
      <c r="S4" s="5"/>
    </row>
    <row r="6" spans="2:19" s="8" customFormat="1" ht="18.75" x14ac:dyDescent="0.3">
      <c r="B6" s="7" t="s">
        <v>104</v>
      </c>
      <c r="P6" s="9"/>
      <c r="Q6" s="9"/>
      <c r="R6" s="10"/>
      <c r="S6" s="10"/>
    </row>
    <row r="7" spans="2:19" x14ac:dyDescent="0.25">
      <c r="B7" s="82" t="s">
        <v>105</v>
      </c>
      <c r="C7" s="82"/>
      <c r="D7" s="82"/>
      <c r="E7" s="82"/>
      <c r="F7" s="82"/>
      <c r="G7" s="82"/>
      <c r="H7" s="82"/>
      <c r="I7" s="82"/>
      <c r="J7" s="82"/>
      <c r="K7" s="82"/>
      <c r="P7" s="4"/>
      <c r="Q7" s="4"/>
      <c r="R7" s="5"/>
      <c r="S7" s="5"/>
    </row>
    <row r="8" spans="2:19" x14ac:dyDescent="0.25">
      <c r="B8" s="1"/>
      <c r="P8" s="4"/>
      <c r="Q8" s="4"/>
      <c r="R8" s="5"/>
      <c r="S8" s="5"/>
    </row>
    <row r="9" spans="2:19" x14ac:dyDescent="0.25">
      <c r="B9" s="50" t="s">
        <v>106</v>
      </c>
      <c r="C9" s="50" t="s">
        <v>107</v>
      </c>
      <c r="D9" s="50" t="s">
        <v>108</v>
      </c>
      <c r="E9" s="50" t="s">
        <v>109</v>
      </c>
    </row>
    <row r="10" spans="2:19" ht="30" x14ac:dyDescent="0.25">
      <c r="B10" s="51" t="s">
        <v>110</v>
      </c>
      <c r="C10" s="51">
        <v>5</v>
      </c>
      <c r="D10" s="52" t="s">
        <v>111</v>
      </c>
      <c r="E10" s="52" t="s">
        <v>112</v>
      </c>
    </row>
    <row r="11" spans="2:19" ht="30" x14ac:dyDescent="0.25">
      <c r="B11" s="51" t="s">
        <v>49</v>
      </c>
      <c r="C11" s="51">
        <v>4</v>
      </c>
      <c r="D11" s="52" t="s">
        <v>113</v>
      </c>
      <c r="E11" s="52" t="s">
        <v>114</v>
      </c>
    </row>
    <row r="12" spans="2:19" ht="30" x14ac:dyDescent="0.25">
      <c r="B12" s="51" t="s">
        <v>50</v>
      </c>
      <c r="C12" s="51">
        <v>3</v>
      </c>
      <c r="D12" s="52" t="s">
        <v>115</v>
      </c>
      <c r="E12" s="52" t="s">
        <v>116</v>
      </c>
    </row>
    <row r="13" spans="2:19" ht="30" x14ac:dyDescent="0.25">
      <c r="B13" s="51" t="s">
        <v>66</v>
      </c>
      <c r="C13" s="51">
        <v>2</v>
      </c>
      <c r="D13" s="52" t="s">
        <v>117</v>
      </c>
      <c r="E13" s="52" t="s">
        <v>118</v>
      </c>
    </row>
    <row r="14" spans="2:19" ht="30" x14ac:dyDescent="0.25">
      <c r="B14" s="51" t="s">
        <v>48</v>
      </c>
      <c r="C14" s="51">
        <v>1</v>
      </c>
      <c r="D14" s="52" t="s">
        <v>119</v>
      </c>
      <c r="E14" s="52" t="s">
        <v>120</v>
      </c>
    </row>
    <row r="15" spans="2:19" ht="30" x14ac:dyDescent="0.25">
      <c r="B15" s="51" t="s">
        <v>51</v>
      </c>
      <c r="C15" s="51">
        <v>0</v>
      </c>
      <c r="D15" s="52" t="s">
        <v>121</v>
      </c>
      <c r="E15" s="52" t="s">
        <v>122</v>
      </c>
    </row>
    <row r="17" spans="1:19" s="8" customFormat="1" ht="18.75" x14ac:dyDescent="0.3">
      <c r="B17" s="7" t="s">
        <v>107</v>
      </c>
      <c r="P17" s="9"/>
      <c r="Q17" s="9"/>
      <c r="R17" s="10"/>
      <c r="S17" s="10"/>
    </row>
    <row r="18" spans="1:19" s="2" customFormat="1" ht="32.25" customHeight="1" x14ac:dyDescent="0.25">
      <c r="B18" s="82" t="s">
        <v>123</v>
      </c>
      <c r="C18" s="82"/>
      <c r="D18" s="82"/>
      <c r="E18" s="82"/>
      <c r="F18" s="82"/>
      <c r="G18" s="82"/>
      <c r="H18" s="82"/>
      <c r="I18" s="82"/>
      <c r="J18" s="82"/>
      <c r="K18" s="82"/>
    </row>
    <row r="19" spans="1:19" s="2" customFormat="1" x14ac:dyDescent="0.25"/>
    <row r="20" spans="1:19" s="2" customFormat="1" x14ac:dyDescent="0.25">
      <c r="B20" s="53" t="s">
        <v>124</v>
      </c>
      <c r="C20" s="115" t="s">
        <v>125</v>
      </c>
      <c r="D20" s="115"/>
      <c r="E20" s="115" t="s">
        <v>126</v>
      </c>
      <c r="F20" s="115"/>
      <c r="G20" s="69" t="s">
        <v>127</v>
      </c>
      <c r="H20"/>
      <c r="I20"/>
      <c r="J20"/>
    </row>
    <row r="21" spans="1:19" ht="30" customHeight="1" x14ac:dyDescent="0.25">
      <c r="B21" s="54" t="s">
        <v>79</v>
      </c>
      <c r="C21" s="55"/>
      <c r="D21" s="56" t="s">
        <v>76</v>
      </c>
      <c r="E21" s="117" t="s">
        <v>128</v>
      </c>
      <c r="F21" s="117"/>
      <c r="G21" s="64" t="s">
        <v>129</v>
      </c>
    </row>
    <row r="22" spans="1:19" ht="33" customHeight="1" x14ac:dyDescent="0.25">
      <c r="A22" s="4"/>
      <c r="B22" s="54" t="s">
        <v>80</v>
      </c>
      <c r="C22" s="57"/>
      <c r="D22" s="56"/>
      <c r="E22" s="117" t="s">
        <v>130</v>
      </c>
      <c r="F22" s="117"/>
      <c r="G22" s="64" t="s">
        <v>131</v>
      </c>
    </row>
    <row r="23" spans="1:19" ht="30" customHeight="1" x14ac:dyDescent="0.25">
      <c r="A23" s="4"/>
      <c r="B23" s="54" t="s">
        <v>81</v>
      </c>
      <c r="C23" s="58"/>
      <c r="D23" s="56" t="s">
        <v>77</v>
      </c>
      <c r="E23" s="117" t="s">
        <v>132</v>
      </c>
      <c r="F23" s="117"/>
      <c r="G23" s="64" t="s">
        <v>133</v>
      </c>
    </row>
    <row r="24" spans="1:19" ht="30" customHeight="1" x14ac:dyDescent="0.25">
      <c r="B24" s="54" t="s">
        <v>82</v>
      </c>
      <c r="C24" s="59"/>
      <c r="D24" s="56"/>
      <c r="E24" s="117" t="s">
        <v>134</v>
      </c>
      <c r="F24" s="117"/>
      <c r="G24" s="64" t="s">
        <v>135</v>
      </c>
    </row>
    <row r="25" spans="1:19" ht="30.75" customHeight="1" x14ac:dyDescent="0.25">
      <c r="A25" s="4"/>
      <c r="B25" s="54" t="s">
        <v>83</v>
      </c>
      <c r="C25" s="60"/>
      <c r="D25" s="56" t="s">
        <v>78</v>
      </c>
      <c r="E25" s="117" t="s">
        <v>136</v>
      </c>
      <c r="F25" s="117"/>
      <c r="G25" s="64" t="s">
        <v>137</v>
      </c>
    </row>
    <row r="26" spans="1:19" x14ac:dyDescent="0.25">
      <c r="A26" s="4"/>
      <c r="B26" s="6"/>
      <c r="C26" s="4"/>
      <c r="D26" s="6"/>
      <c r="E26" s="5"/>
      <c r="F26" s="5"/>
      <c r="G26" s="5"/>
    </row>
    <row r="27" spans="1:19" s="8" customFormat="1" ht="18.75" x14ac:dyDescent="0.3">
      <c r="B27" s="7" t="s">
        <v>138</v>
      </c>
      <c r="P27" s="9"/>
      <c r="Q27" s="9"/>
      <c r="R27" s="10"/>
      <c r="S27" s="10"/>
    </row>
    <row r="28" spans="1:19" s="2" customFormat="1" ht="32.25" customHeight="1" x14ac:dyDescent="0.25">
      <c r="B28" s="82" t="s">
        <v>139</v>
      </c>
      <c r="C28" s="82"/>
      <c r="D28" s="82"/>
      <c r="E28" s="82"/>
      <c r="F28" s="82"/>
      <c r="G28" s="82"/>
      <c r="H28" s="82"/>
      <c r="I28" s="82"/>
      <c r="J28" s="82"/>
      <c r="K28" s="82"/>
    </row>
    <row r="29" spans="1:19" x14ac:dyDescent="0.25">
      <c r="A29" s="4"/>
      <c r="B29" s="6"/>
      <c r="C29" s="4"/>
      <c r="D29" s="6"/>
      <c r="E29" s="5"/>
      <c r="F29" s="5"/>
      <c r="G29" s="5"/>
    </row>
    <row r="30" spans="1:19" x14ac:dyDescent="0.25">
      <c r="A30" s="4"/>
      <c r="B30" s="67" t="s">
        <v>140</v>
      </c>
      <c r="C30" s="119" t="s">
        <v>141</v>
      </c>
      <c r="D30" s="119"/>
      <c r="E30" s="119"/>
      <c r="F30" s="5"/>
      <c r="G30" s="5"/>
    </row>
    <row r="31" spans="1:19" x14ac:dyDescent="0.25">
      <c r="A31" s="4"/>
      <c r="B31" s="47" t="s">
        <v>47</v>
      </c>
      <c r="C31" s="116" t="s">
        <v>142</v>
      </c>
      <c r="D31" s="116"/>
      <c r="E31" s="116"/>
      <c r="F31" s="5"/>
      <c r="G31" s="5"/>
    </row>
    <row r="32" spans="1:19" x14ac:dyDescent="0.25">
      <c r="A32" s="4"/>
      <c r="B32" s="47" t="s">
        <v>54</v>
      </c>
      <c r="C32" s="116" t="s">
        <v>143</v>
      </c>
      <c r="D32" s="116"/>
      <c r="E32" s="116"/>
      <c r="F32" s="5"/>
      <c r="G32" s="5"/>
    </row>
    <row r="33" spans="1:19" x14ac:dyDescent="0.25">
      <c r="A33" s="4"/>
      <c r="B33" s="47" t="s">
        <v>56</v>
      </c>
      <c r="C33" s="116" t="s">
        <v>144</v>
      </c>
      <c r="D33" s="116"/>
      <c r="E33" s="116"/>
      <c r="F33" s="5"/>
      <c r="G33" s="5"/>
    </row>
    <row r="34" spans="1:19" x14ac:dyDescent="0.25">
      <c r="A34" s="4"/>
      <c r="B34" s="47" t="s">
        <v>59</v>
      </c>
      <c r="C34" s="116" t="s">
        <v>145</v>
      </c>
      <c r="D34" s="116"/>
      <c r="E34" s="116"/>
      <c r="F34" s="5"/>
      <c r="G34" s="5"/>
    </row>
    <row r="35" spans="1:19" x14ac:dyDescent="0.25">
      <c r="A35" s="4"/>
      <c r="B35" s="47" t="s">
        <v>62</v>
      </c>
      <c r="C35" s="116" t="s">
        <v>146</v>
      </c>
      <c r="D35" s="116"/>
      <c r="E35" s="116"/>
      <c r="F35" s="5"/>
      <c r="G35" s="5"/>
    </row>
    <row r="36" spans="1:19" x14ac:dyDescent="0.25">
      <c r="A36" s="4"/>
      <c r="B36" s="47" t="s">
        <v>65</v>
      </c>
      <c r="C36" s="116" t="s">
        <v>147</v>
      </c>
      <c r="D36" s="116"/>
      <c r="E36" s="116"/>
      <c r="F36" s="5"/>
      <c r="G36" s="5"/>
    </row>
    <row r="37" spans="1:19" x14ac:dyDescent="0.25">
      <c r="A37" s="4"/>
      <c r="B37" s="47" t="s">
        <v>69</v>
      </c>
      <c r="C37" s="116" t="s">
        <v>148</v>
      </c>
      <c r="D37" s="116"/>
      <c r="E37" s="116"/>
      <c r="F37" s="5"/>
      <c r="G37" s="5"/>
    </row>
    <row r="38" spans="1:19" x14ac:dyDescent="0.25">
      <c r="A38" s="4"/>
      <c r="B38" s="6" t="s">
        <v>71</v>
      </c>
      <c r="C38" s="116" t="s">
        <v>149</v>
      </c>
      <c r="D38" s="116"/>
      <c r="E38" s="116"/>
      <c r="F38" s="5"/>
      <c r="G38" s="5"/>
    </row>
    <row r="39" spans="1:19" x14ac:dyDescent="0.25">
      <c r="A39" s="4"/>
      <c r="B39" s="6"/>
      <c r="C39" s="4"/>
      <c r="D39" s="6"/>
      <c r="E39" s="5"/>
      <c r="F39" s="5"/>
      <c r="G39" s="5"/>
    </row>
    <row r="40" spans="1:19" s="8" customFormat="1" ht="18.75" x14ac:dyDescent="0.3">
      <c r="B40" s="7" t="s">
        <v>150</v>
      </c>
      <c r="P40" s="9"/>
      <c r="Q40" s="9"/>
      <c r="R40" s="10"/>
      <c r="S40" s="10"/>
    </row>
    <row r="41" spans="1:19" x14ac:dyDescent="0.25">
      <c r="B41" s="82" t="s">
        <v>151</v>
      </c>
      <c r="C41" s="82"/>
      <c r="D41" s="82"/>
      <c r="E41" s="82"/>
      <c r="F41" s="82"/>
      <c r="G41" s="82"/>
      <c r="H41" s="82"/>
      <c r="I41" s="82"/>
      <c r="J41" s="82"/>
      <c r="K41" s="82"/>
    </row>
    <row r="43" spans="1:19" s="2" customFormat="1" ht="15" customHeight="1" x14ac:dyDescent="0.25">
      <c r="B43" s="61" t="s">
        <v>152</v>
      </c>
      <c r="C43" s="118" t="s">
        <v>153</v>
      </c>
      <c r="D43" s="118"/>
      <c r="E43" s="118"/>
      <c r="F43" s="62" t="s">
        <v>154</v>
      </c>
      <c r="G43" s="63" t="s">
        <v>155</v>
      </c>
    </row>
    <row r="44" spans="1:19" s="2" customFormat="1" ht="48.75" customHeight="1" x14ac:dyDescent="0.25">
      <c r="B44" s="54" t="s">
        <v>156</v>
      </c>
      <c r="C44" s="117" t="s">
        <v>157</v>
      </c>
      <c r="D44" s="117"/>
      <c r="E44" s="117"/>
      <c r="F44" s="56" t="s">
        <v>158</v>
      </c>
      <c r="G44" s="64" t="s">
        <v>159</v>
      </c>
    </row>
    <row r="45" spans="1:19" s="2" customFormat="1" ht="32.25" customHeight="1" x14ac:dyDescent="0.25">
      <c r="B45" s="54" t="s">
        <v>160</v>
      </c>
      <c r="C45" s="117" t="s">
        <v>161</v>
      </c>
      <c r="D45" s="117"/>
      <c r="E45" s="117"/>
      <c r="F45" s="56" t="s">
        <v>162</v>
      </c>
      <c r="G45" s="64" t="s">
        <v>163</v>
      </c>
    </row>
    <row r="46" spans="1:19" s="2" customFormat="1" ht="30" customHeight="1" x14ac:dyDescent="0.25">
      <c r="B46" s="54" t="s">
        <v>164</v>
      </c>
      <c r="C46" s="117" t="s">
        <v>165</v>
      </c>
      <c r="D46" s="117"/>
      <c r="E46" s="117"/>
      <c r="F46" s="56" t="s">
        <v>166</v>
      </c>
      <c r="G46" s="64" t="s">
        <v>167</v>
      </c>
    </row>
    <row r="47" spans="1:19" s="2" customFormat="1" ht="32.25" customHeight="1" x14ac:dyDescent="0.25">
      <c r="B47" s="54" t="s">
        <v>168</v>
      </c>
      <c r="C47" s="117" t="s">
        <v>169</v>
      </c>
      <c r="D47" s="117"/>
      <c r="E47" s="117"/>
      <c r="F47" s="56" t="s">
        <v>170</v>
      </c>
      <c r="G47" s="64" t="s">
        <v>171</v>
      </c>
    </row>
    <row r="48" spans="1:19" s="2" customFormat="1" ht="30" customHeight="1" x14ac:dyDescent="0.25">
      <c r="B48" s="54" t="s">
        <v>172</v>
      </c>
      <c r="C48" s="117" t="s">
        <v>173</v>
      </c>
      <c r="D48" s="117"/>
      <c r="E48" s="117"/>
      <c r="F48" s="56" t="s">
        <v>174</v>
      </c>
      <c r="G48" s="64" t="s">
        <v>175</v>
      </c>
    </row>
    <row r="49" spans="2:7" s="2" customFormat="1" ht="30" customHeight="1" x14ac:dyDescent="0.25">
      <c r="B49" s="54" t="s">
        <v>176</v>
      </c>
      <c r="C49" s="117" t="s">
        <v>177</v>
      </c>
      <c r="D49" s="117"/>
      <c r="E49" s="117"/>
      <c r="F49" s="56" t="s">
        <v>178</v>
      </c>
      <c r="G49" s="64" t="s">
        <v>179</v>
      </c>
    </row>
    <row r="50" spans="2:7" s="2" customFormat="1" ht="45.75" customHeight="1" x14ac:dyDescent="0.25">
      <c r="B50" s="54" t="s">
        <v>180</v>
      </c>
      <c r="C50" s="117" t="s">
        <v>181</v>
      </c>
      <c r="D50" s="117"/>
      <c r="E50" s="117"/>
      <c r="F50" s="56" t="s">
        <v>182</v>
      </c>
      <c r="G50" s="64" t="s">
        <v>183</v>
      </c>
    </row>
    <row r="51" spans="2:7" s="2" customFormat="1" ht="30.75" customHeight="1" x14ac:dyDescent="0.25">
      <c r="B51" s="54" t="s">
        <v>184</v>
      </c>
      <c r="C51" s="117" t="s">
        <v>185</v>
      </c>
      <c r="D51" s="117"/>
      <c r="E51" s="117"/>
      <c r="F51" s="56" t="s">
        <v>186</v>
      </c>
      <c r="G51" s="64" t="s">
        <v>187</v>
      </c>
    </row>
    <row r="52" spans="2:7" s="2" customFormat="1" ht="30" customHeight="1" x14ac:dyDescent="0.25">
      <c r="B52" s="54" t="s">
        <v>188</v>
      </c>
      <c r="C52" s="117" t="s">
        <v>189</v>
      </c>
      <c r="D52" s="117"/>
      <c r="E52" s="117"/>
      <c r="F52" s="56" t="s">
        <v>190</v>
      </c>
      <c r="G52" s="64" t="s">
        <v>191</v>
      </c>
    </row>
    <row r="53" spans="2:7" s="2" customFormat="1" ht="30.75" customHeight="1" x14ac:dyDescent="0.25">
      <c r="B53" s="54" t="s">
        <v>192</v>
      </c>
      <c r="C53" s="117" t="s">
        <v>193</v>
      </c>
      <c r="D53" s="117"/>
      <c r="E53" s="117"/>
      <c r="F53" s="56" t="s">
        <v>194</v>
      </c>
      <c r="G53" s="64" t="s">
        <v>195</v>
      </c>
    </row>
    <row r="54" spans="2:7" s="2" customFormat="1" ht="45.75" customHeight="1" x14ac:dyDescent="0.25">
      <c r="B54" s="54" t="s">
        <v>196</v>
      </c>
      <c r="C54" s="117" t="s">
        <v>197</v>
      </c>
      <c r="D54" s="117"/>
      <c r="E54" s="117"/>
      <c r="F54" s="56" t="s">
        <v>198</v>
      </c>
      <c r="G54" s="64" t="s">
        <v>199</v>
      </c>
    </row>
    <row r="55" spans="2:7" s="2" customFormat="1" x14ac:dyDescent="0.25">
      <c r="B55" s="6"/>
    </row>
  </sheetData>
  <sheetProtection sheet="1" objects="1" scenarios="1"/>
  <mergeCells count="34">
    <mergeCell ref="C54:E54"/>
    <mergeCell ref="C47:E47"/>
    <mergeCell ref="C48:E48"/>
    <mergeCell ref="C49:E49"/>
    <mergeCell ref="C50:E50"/>
    <mergeCell ref="C51:E51"/>
    <mergeCell ref="C52:E52"/>
    <mergeCell ref="E25:F25"/>
    <mergeCell ref="E20:F20"/>
    <mergeCell ref="C45:E45"/>
    <mergeCell ref="C46:E46"/>
    <mergeCell ref="C53:E53"/>
    <mergeCell ref="C43:E43"/>
    <mergeCell ref="C44:E44"/>
    <mergeCell ref="B28:K28"/>
    <mergeCell ref="C37:E37"/>
    <mergeCell ref="C38:E38"/>
    <mergeCell ref="C30:E30"/>
    <mergeCell ref="B3:K3"/>
    <mergeCell ref="B4:K4"/>
    <mergeCell ref="B7:K7"/>
    <mergeCell ref="B41:K41"/>
    <mergeCell ref="C20:D20"/>
    <mergeCell ref="C31:E31"/>
    <mergeCell ref="C32:E32"/>
    <mergeCell ref="C33:E33"/>
    <mergeCell ref="C34:E34"/>
    <mergeCell ref="C35:E35"/>
    <mergeCell ref="C36:E36"/>
    <mergeCell ref="B18:K18"/>
    <mergeCell ref="E21:F21"/>
    <mergeCell ref="E22:F22"/>
    <mergeCell ref="E23:F23"/>
    <mergeCell ref="E24:F24"/>
  </mergeCells>
  <hyperlinks>
    <hyperlink ref="G44" r:id="rId1" xr:uid="{0AD82E02-C619-4ECD-867B-5FEEC0312539}"/>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6c1c9e8-b6ce-4452-ac48-61a33970a114">
      <Terms xmlns="http://schemas.microsoft.com/office/infopath/2007/PartnerControls"/>
    </lcf76f155ced4ddcb4097134ff3c332f>
    <TaxCatchAll xmlns="8580a132-0575-4e2f-9277-9b497e77d1f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8EFDA9A3808946AC542CC477981979" ma:contentTypeVersion="11" ma:contentTypeDescription="Create a new document." ma:contentTypeScope="" ma:versionID="711c320d91ec2f4db1d317948e27d2ae">
  <xsd:schema xmlns:xsd="http://www.w3.org/2001/XMLSchema" xmlns:xs="http://www.w3.org/2001/XMLSchema" xmlns:p="http://schemas.microsoft.com/office/2006/metadata/properties" xmlns:ns2="f6c1c9e8-b6ce-4452-ac48-61a33970a114" xmlns:ns3="8580a132-0575-4e2f-9277-9b497e77d1fd" targetNamespace="http://schemas.microsoft.com/office/2006/metadata/properties" ma:root="true" ma:fieldsID="435a3e829045ed421c0a024aaf15b2cb" ns2:_="" ns3:_="">
    <xsd:import namespace="f6c1c9e8-b6ce-4452-ac48-61a33970a114"/>
    <xsd:import namespace="8580a132-0575-4e2f-9277-9b497e77d1f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1c9e8-b6ce-4452-ac48-61a33970a11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0ab466a-3819-475e-ab10-90933d89aca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80a132-0575-4e2f-9277-9b497e77d1f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e0f22a7-c49a-496b-81be-1be21cb55f4a}" ma:internalName="TaxCatchAll" ma:showField="CatchAllData" ma:web="8580a132-0575-4e2f-9277-9b497e77d1fd">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3013F3-6D9E-4306-8228-FC0499227E6B}">
  <ds:schemaRefs>
    <ds:schemaRef ds:uri="http://schemas.microsoft.com/sharepoint/v3/contenttype/forms"/>
  </ds:schemaRefs>
</ds:datastoreItem>
</file>

<file path=customXml/itemProps2.xml><?xml version="1.0" encoding="utf-8"?>
<ds:datastoreItem xmlns:ds="http://schemas.openxmlformats.org/officeDocument/2006/customXml" ds:itemID="{55B559B7-CFFE-4614-B8FA-5E4129F39F72}">
  <ds:schemaRefs>
    <ds:schemaRef ds:uri="http://schemas.microsoft.com/office/2006/metadata/properties"/>
    <ds:schemaRef ds:uri="http://schemas.microsoft.com/office/infopath/2007/PartnerControls"/>
    <ds:schemaRef ds:uri="ac1eb7bb-8f14-45e6-97af-4e7a30d0a194"/>
    <ds:schemaRef ds:uri="http://schemas.microsoft.com/sharepoint/v4"/>
    <ds:schemaRef ds:uri="299ed270-f373-4262-8465-854aa2511199"/>
  </ds:schemaRefs>
</ds:datastoreItem>
</file>

<file path=customXml/itemProps3.xml><?xml version="1.0" encoding="utf-8"?>
<ds:datastoreItem xmlns:ds="http://schemas.openxmlformats.org/officeDocument/2006/customXml" ds:itemID="{63D051B8-3328-4E5D-9F33-0ACB0D9BA5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Triage Assessment</vt:lpstr>
      <vt:lpstr>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Decent, Zachary</dc:creator>
  <cp:keywords/>
  <dc:description/>
  <cp:lastModifiedBy>Pang, Yiu-Shing</cp:lastModifiedBy>
  <cp:revision/>
  <dcterms:created xsi:type="dcterms:W3CDTF">2022-01-24T11:24:21Z</dcterms:created>
  <dcterms:modified xsi:type="dcterms:W3CDTF">2022-08-04T17:22:32Z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0x010100448EFDA9A3808946AC542CC477981979</vt:lpwstr>
  </property>
  <property fmtid="{D5CDD505-2E9C-101B-9397-08002B2CF9AE}" pid="3" name="MSIP_Label_2a903fa5-7f5a-4c37-8e42-27e5331c8879_Enabled">
    <vt:lpwstr>true</vt:lpwstr>
  </property>
  <property fmtid="{D5CDD505-2E9C-101B-9397-08002B2CF9AE}" pid="4" name="MSIP_Label_2a903fa5-7f5a-4c37-8e42-27e5331c8879_SetDate">
    <vt:lpwstr>2022-02-22T15:58:51Z</vt:lpwstr>
  </property>
  <property fmtid="{D5CDD505-2E9C-101B-9397-08002B2CF9AE}" pid="5" name="MSIP_Label_2a903fa5-7f5a-4c37-8e42-27e5331c8879_Method">
    <vt:lpwstr>Privileged</vt:lpwstr>
  </property>
  <property fmtid="{D5CDD505-2E9C-101B-9397-08002B2CF9AE}" pid="6" name="MSIP_Label_2a903fa5-7f5a-4c37-8e42-27e5331c8879_Name">
    <vt:lpwstr>Public</vt:lpwstr>
  </property>
  <property fmtid="{D5CDD505-2E9C-101B-9397-08002B2CF9AE}" pid="7" name="MSIP_Label_2a903fa5-7f5a-4c37-8e42-27e5331c8879_SiteId">
    <vt:lpwstr>887a239c-e092-45fe-92c8-d902c3681567</vt:lpwstr>
  </property>
  <property fmtid="{D5CDD505-2E9C-101B-9397-08002B2CF9AE}" pid="8" name="MSIP_Label_2a903fa5-7f5a-4c37-8e42-27e5331c8879_ActionId">
    <vt:lpwstr>97335172-2f70-42a2-a0e8-95dea71d7a47</vt:lpwstr>
  </property>
  <property fmtid="{D5CDD505-2E9C-101B-9397-08002B2CF9AE}" pid="9" name="MSIP_Label_2a903fa5-7f5a-4c37-8e42-27e5331c8879_ContentBits">
    <vt:lpwstr>0</vt:lpwstr>
  </property>
  <property fmtid="{D5CDD505-2E9C-101B-9397-08002B2CF9AE}" pid="10" name="MediaServiceImageTags">
    <vt:lpwstr/>
  </property>
</Properties>
</file>