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ang01y\Downloads\"/>
    </mc:Choice>
  </mc:AlternateContent>
  <xr:revisionPtr revIDLastSave="0" documentId="13_ncr:1_{93FE7F7B-2877-4660-BB2A-3914A5C36B48}" xr6:coauthVersionLast="47" xr6:coauthVersionMax="47" xr10:uidLastSave="{00000000-0000-0000-0000-000000000000}"/>
  <workbookProtection lockStructure="1"/>
  <bookViews>
    <workbookView xWindow="-108" yWindow="-108" windowWidth="23256" windowHeight="14016"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2" l="1"/>
  <c r="K20" i="2"/>
  <c r="B1" i="2"/>
  <c r="J49" i="2"/>
  <c r="L1" i="2"/>
  <c r="H37" i="2"/>
  <c r="M37" i="2"/>
  <c r="H36" i="2"/>
  <c r="M36" i="2"/>
  <c r="H26" i="2"/>
  <c r="M26" i="2" s="1"/>
  <c r="H33" i="2"/>
  <c r="M33" i="2"/>
  <c r="H32" i="2"/>
  <c r="M32" i="2"/>
  <c r="H31" i="2"/>
  <c r="M31" i="2"/>
  <c r="H30" i="2"/>
  <c r="M30" i="2"/>
  <c r="H29" i="2"/>
  <c r="M29" i="2"/>
  <c r="H28" i="2"/>
  <c r="M28" i="2"/>
  <c r="H27" i="2"/>
  <c r="M27" i="2"/>
  <c r="F43" i="2" l="1"/>
  <c r="H43" i="2"/>
  <c r="I43" i="2"/>
  <c r="J43" i="2"/>
  <c r="E43" i="2"/>
  <c r="I1" i="2" l="1"/>
  <c r="B47" i="2"/>
</calcChain>
</file>

<file path=xl/sharedStrings.xml><?xml version="1.0" encoding="utf-8"?>
<sst xmlns="http://schemas.openxmlformats.org/spreadsheetml/2006/main" count="261" uniqueCount="200">
  <si>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</si>
  <si>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</si>
  <si>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</si>
  <si>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</si>
  <si>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</si>
  <si>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</si>
  <si>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</si>
  <si>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Flexibility Zones by postcode</t>
  </si>
  <si>
    <t>2)</t>
  </si>
  <si>
    <t>Date assessment started (DD/MM/YYYY)</t>
  </si>
  <si>
    <t>25/11/2024</t>
  </si>
  <si>
    <t>3)</t>
  </si>
  <si>
    <t>Assessment conducted by</t>
  </si>
  <si>
    <t>4)</t>
  </si>
  <si>
    <t>Description of dataset(s)</t>
  </si>
  <si>
    <t>Table which maps postcodes (where a flex provider may have assets or customers) to a Flexibility Zone. This would allow flexibility providers to quickly establish what flexible capacity they have in each zone.</t>
  </si>
  <si>
    <t>Constraints</t>
  </si>
  <si>
    <t>Please answer the questions below to provide contextual information about the dataset, to determine any relevant constraints to publishing it.</t>
  </si>
  <si>
    <t>5)</t>
  </si>
  <si>
    <t>Are we legally or otherwise obligated to publish this information?</t>
  </si>
  <si>
    <t>No</t>
  </si>
  <si>
    <t>6)</t>
  </si>
  <si>
    <t>Are we legally prohibited from providing external access to this data?</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</si>
  <si>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</si>
  <si>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</si>
  <si>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</si>
  <si>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</si>
  <si>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</si>
  <si>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</si>
  <si>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Yes</t>
  </si>
  <si>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</si>
  <si>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</si>
  <si>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</si>
  <si>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Standard Enterprise 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</si>
  <si>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</si>
  <si>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</si>
  <si>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</si>
  <si>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</si>
  <si>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</si>
  <si>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</si>
  <si>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</si>
  <si>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</si>
  <si>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</si>
  <si>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</si>
  <si>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</si>
  <si>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</si>
  <si>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</si>
  <si>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N/A</t>
  </si>
  <si>
    <t>High</t>
  </si>
  <si>
    <t>Medium</t>
  </si>
  <si>
    <t>Published data is inaccurate or misleading, resulting in a serious loss of reputation for UK Power Networks</t>
  </si>
  <si>
    <t>Quality</t>
  </si>
  <si>
    <t>Low</t>
  </si>
  <si>
    <t>Access control</t>
  </si>
  <si>
    <t>Very Low</t>
  </si>
  <si>
    <t>We have caveat that final assessment of connectivity will be assessed once they have registered the MPAN via www.localflex.co.uk</t>
  </si>
  <si>
    <t>Published data enables someone with hostile intentions to compromise the security of UK Power Networks</t>
  </si>
  <si>
    <t>Security</t>
  </si>
  <si>
    <t>Unsure</t>
  </si>
  <si>
    <t>We publish this data already (in spreadsheets spread across the DSO website). The only risk is around LV - where secondary substations which are near capacity could be identified. However, secondary substations with five or less customers have been removed from the Portal, which minimises this risk.</t>
  </si>
  <si>
    <t>Personally identifiable information is published without a legal basis, resulting in reputational damage and regulatory action</t>
  </si>
  <si>
    <t>Privacy</t>
  </si>
  <si>
    <t>Published data breaches a license or other intellectual property agreement resulting in legal action against UK Power Networks. Examples include the Utilities Act, Competition Act, Enterprise Act</t>
  </si>
  <si>
    <t>Legal</t>
  </si>
  <si>
    <t>Commercial stakeholders are able to gain a commercial advantage by abusing our published data to overcharge us</t>
  </si>
  <si>
    <t>Commercial</t>
  </si>
  <si>
    <t>Published data enables discrimination against individuals or a given community resulting in inequality</t>
  </si>
  <si>
    <t>Ethics</t>
  </si>
  <si>
    <t>Published data has a negative impact on electricity markets resulting in a less favourable situation for consumers</t>
  </si>
  <si>
    <t>Consumer</t>
  </si>
  <si>
    <t>Are there any other risks you believe should be considered in deciding whether to publish this data?</t>
  </si>
  <si>
    <t>Other</t>
  </si>
  <si>
    <t>Conclusion</t>
  </si>
  <si>
    <r>
      <t xml:space="preserve">To the right is a sliding scale calculated automatically based on the answers you provided above. Please document your conclusion below, referencing the risks above and the automated score indicated.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</si>
  <si>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</si>
  <si>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</si>
  <si>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</si>
  <si>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</si>
  <si>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</si>
  <si>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</si>
  <si>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</si>
  <si>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</si>
  <si>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</si>
  <si>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</si>
  <si>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</si>
  <si>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Publishing this data via the Open Data Portal responds directly to customer requests for the data and exposes us to few risks - other than reputationally if data quality is poor. The data would be updated once to twice a year, and we would apply standard data quality checks.</t>
  </si>
  <si>
    <t>What actions are required before this dataset is published? (Include documenting limitations, information for users, and ongoing monitoring required)</t>
  </si>
  <si>
    <t>Provide information on how the data should be used along with caveats.</t>
  </si>
  <si>
    <t>Could we do anything to make this dataset more usable to the public? (e.g. providing definitions, adding in additional data, directing the user to an external party with complimentary additional information)</t>
  </si>
  <si>
    <t>We could in the future provide a degree of confidence that MPANs located within a particular postcode are electrically connected to the Flexibility Zone. For smaller zones this is significantly less than 100%. For now we will caveat this appropriately.</t>
  </si>
  <si>
    <t>How often should this data be updated? (e.g. once a year, monthly, quarterly)</t>
  </si>
  <si>
    <t>In line with new flexibility zones (approximately twice a year)</t>
  </si>
  <si>
    <t>This assessment has been approved by the following individual (SMT or higher)</t>
  </si>
  <si>
    <t>The risk specialists consulted (required if any inherent risk score is over 10)</t>
  </si>
  <si>
    <t>Before any data can be added to the portal, this form must be filled out by the business contact, describing the data:</t>
  </si>
  <si>
    <t>Dataset Details Form</t>
  </si>
  <si>
    <t>Review (For data triage team)</t>
  </si>
  <si>
    <t>What is the status of this assessment?</t>
  </si>
  <si>
    <t>Approved</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</si>
  <si>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</si>
  <si>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</si>
  <si>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</si>
  <si>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</si>
  <si>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</si>
  <si>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</si>
  <si>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</si>
  <si>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</si>
  <si>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</si>
  <si>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</si>
  <si>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Very High</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</si>
  <si>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</si>
  <si>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</si>
  <si>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</si>
  <si>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</si>
  <si>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</si>
  <si>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</si>
  <si>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</si>
  <si>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</si>
  <si>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</si>
  <si>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</si>
  <si>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</si>
  <si>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</si>
  <si>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</si>
  <si>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</si>
  <si>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</si>
  <si>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</si>
  <si>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</si>
  <si>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</si>
  <si>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</si>
  <si>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</si>
  <si>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</si>
  <si>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</si>
  <si>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</si>
  <si>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</si>
  <si>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</si>
  <si>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</si>
  <si>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</si>
  <si>
    <t>Consultation about risks</t>
  </si>
  <si>
    <t>Risks with a score above 10 require consultation with relevant parties to get advice on whether the data should be shared given the level of risk. Discussion should include the validation of the rating, and whether there are valid mitigations in place or restrictions that would allow some level of sharing of the data</t>
  </si>
  <si>
    <t>Risk Category</t>
  </si>
  <si>
    <t>Risk Specialist</t>
  </si>
  <si>
    <t>Regulatory Compliance Manager (Paul Measday)</t>
  </si>
  <si>
    <t>Data Governance and Quality Manager (Zac Decent)</t>
  </si>
  <si>
    <t>Head of Physical Security (Lee Craddock), Cyber Security Manager (Paul Wallace)</t>
  </si>
  <si>
    <t>Data Protection Officer (Nick Zentner or another of the Legal team via MyLegal)</t>
  </si>
  <si>
    <t>Office of the General Counsel (Nick Zentner or another of the Legal team via MyLegal)</t>
  </si>
  <si>
    <t>The correct contact will differ depending on the type of expected commercial impact, talk to Yiu-Shing Pang to identify the right specialist</t>
  </si>
  <si>
    <t>Yiu-Shing Pang (Open Data Manager)</t>
  </si>
  <si>
    <t>Social Sustainability Strategy and Programme Manager (tbc)</t>
  </si>
  <si>
    <t>Mitigation</t>
  </si>
  <si>
    <t>Below are a list of mitigations which should be considered where there are risks higher than a score of 10. Using one of these approaches may reduce the risk to an acceptable level, allowing us to share the information.</t>
  </si>
  <si>
    <t>Mitigation Technique</t>
  </si>
  <si>
    <t>Summary Description of approach</t>
  </si>
  <si>
    <t>Effect on risk</t>
  </si>
  <si>
    <t>Reference</t>
  </si>
  <si>
    <t>Access Control</t>
  </si>
  <si>
    <t>Data is released under access control, such as a user name and password, to manage readership for licensing or technical reasons. This allows us to share the data to some extent, but is not considered "open"</t>
  </si>
  <si>
    <t xml:space="preserve">This lowers the probability of sensitive data being accessed by a wider audience, making it easier to monitor who is using the data. </t>
  </si>
  <si>
    <t>https://odileeds.github.io/open-data-tips/technique/access-control</t>
  </si>
  <si>
    <t>Aggregation</t>
  </si>
  <si>
    <t>Combining data to reduce the level of detail in terms of time, physical space or individuals</t>
  </si>
  <si>
    <t>The probability of deliberate or accidentally identification is reduced, but it may in turn become less useful</t>
  </si>
  <si>
    <t>https://odileeds.github.io/open-data-tips/technique/aggregation</t>
  </si>
  <si>
    <t>Anonymisation</t>
  </si>
  <si>
    <t>Removing personal identifiers, both direct and indirect, that may lead to an individual being identified</t>
  </si>
  <si>
    <t>Lowers or avoids risks associated with information being attributed to an individual</t>
  </si>
  <si>
    <t>https://odileeds.github.io/open-data-tips/technique/anonymisation</t>
  </si>
  <si>
    <t>Data Binning</t>
  </si>
  <si>
    <t>Replaces a specific field such as age with a reference to a range (e.g. replacing a person's age with "18-25")</t>
  </si>
  <si>
    <t>Lowers risks associated with information being attributed to an individual</t>
  </si>
  <si>
    <t>https://odileeds.github.io/open-data-tips/technique/binning</t>
  </si>
  <si>
    <t>Delayed Publication</t>
  </si>
  <si>
    <t xml:space="preserve">Data is published after a pre-defined delay so that the user can not see "real time" data </t>
  </si>
  <si>
    <t>Can reduce risks associated with data being used to follow an individual or organisations activity in real time</t>
  </si>
  <si>
    <t>https://odileeds.github.io/open-data-tips/technique/delayed-publication</t>
  </si>
  <si>
    <t>Obfuscation</t>
  </si>
  <si>
    <t>Hiding original data with modified content</t>
  </si>
  <si>
    <t>Reduces the accuracy of the dataset in the interest or risk reduction, but may make the dataset less useful</t>
  </si>
  <si>
    <t>https://odileeds.github.io/open-data-tips/technique/obfuscation</t>
  </si>
  <si>
    <t>Pseudonymisation</t>
  </si>
  <si>
    <t>Seperating the personal information from the dataset, and replacing it with a reference to the information held elsewhere (e.g. a staff ID number instead of the employee name)</t>
  </si>
  <si>
    <t>Lowers risks associated with information being attributed to an individual, but allows it to be easily re-attributed by UKPN if needed</t>
  </si>
  <si>
    <t>https://odileeds.github.io/open-data-tips/technique/pseudonymisation</t>
  </si>
  <si>
    <t>Randomness</t>
  </si>
  <si>
    <t>Altering the data to introduce noise which makes it less accurate</t>
  </si>
  <si>
    <t>Can help reduce the risk of identifying individuals from a dataset, but may make it less useful</t>
  </si>
  <si>
    <t>https://odileeds.github.io/open-data-tips/technique/randomness</t>
  </si>
  <si>
    <t>Redaction</t>
  </si>
  <si>
    <t>Removing certain data or replacing it with dummy data (e.g. "REMOVED"), including entire fields, or entire records</t>
  </si>
  <si>
    <t>Avoid releasing sensitive data while being transparent about what has been removed, but may make it less useful</t>
  </si>
  <si>
    <t>https://odileeds.github.io/open-data-tips/technique/redaction</t>
  </si>
  <si>
    <t>Restrictive Licensing</t>
  </si>
  <si>
    <t>A license is applied which sets restrictions on how the data can be used, and defines permissions for onward sharing</t>
  </si>
  <si>
    <t>Reduces risks related to commercial sensitivity or security concerns related to specific groups, but is no longer open</t>
  </si>
  <si>
    <t>https://odileeds.github.io/open-data-tips/technique/restrictive-licensing</t>
  </si>
  <si>
    <t>Synthetic Data</t>
  </si>
  <si>
    <t>Generates a dataset with the same properties as a real dataset, but using fake data. For example a fake list of employee names, that accuratly reflects the real gender and race demographics of the company</t>
  </si>
  <si>
    <t>Is arguably not open data, but allows us to avoid the risk of sharing personally identifiable information at the cost of accuracy</t>
  </si>
  <si>
    <t>https://odileeds.github.io/open-data-tips/technique/synthetic-data</t>
  </si>
  <si>
    <t>UK Power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</si>
</sst>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b/>
      <u/>
      <sz val="11"/>
      <color theme="1"/>
      <name val="Calibri"/>
      <family val="2"/>
      <scheme val="minor"/>
    </font>
    <font>
      <sz val="7"/>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xf numFmtId="0" fontId="21" fillId="0" borderId="0" applyNumberFormat="0" applyFill="0" applyBorder="0" applyAlignment="0" applyProtection="0"/>
  </cellStyleXfs>
  <cellXfs count="122">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0" borderId="0" xfId="0" applyFont="1" applyAlignment="1">
      <alignment vertical="top" wrapText="1"/>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1" fillId="4" borderId="2"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9" fillId="0" borderId="0" xfId="0" applyFont="1" applyAlignment="1">
      <alignment vertical="top" wrapText="1"/>
    </xf>
    <xf numFmtId="0" fontId="14" fillId="0" borderId="0" xfId="0" applyFont="1" applyAlignment="1">
      <alignment horizontal="center" vertical="top"/>
    </xf>
    <xf numFmtId="0" fontId="1" fillId="4" borderId="3" xfId="0" applyFont="1" applyFill="1" applyBorder="1" applyAlignment="1">
      <alignment vertical="top"/>
    </xf>
    <xf numFmtId="0" fontId="20"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xf>
    <xf numFmtId="14" fontId="0" fillId="0" borderId="0" xfId="0" applyNumberFormat="1" applyAlignment="1" applyProtection="1">
      <alignment horizontal="left" vertical="top" wrapText="1"/>
      <protection locked="0"/>
    </xf>
    <xf numFmtId="0" fontId="0" fillId="0" borderId="0" xfId="0" applyAlignment="1">
      <alignment wrapText="1"/>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3" fillId="0" borderId="0" xfId="0" applyFont="1" applyAlignment="1">
      <alignment horizontal="left" vertical="top" wrapText="1"/>
    </xf>
    <xf numFmtId="49" fontId="0" fillId="2" borderId="1" xfId="0" applyNumberForma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left" vertical="top" wrapText="1"/>
    </xf>
    <xf numFmtId="0" fontId="3" fillId="0" borderId="4" xfId="0" applyFont="1" applyBorder="1" applyAlignment="1">
      <alignment horizontal="left" vertical="top" wrapText="1"/>
    </xf>
    <xf numFmtId="14" fontId="0" fillId="2" borderId="1" xfId="0" applyNumberFormat="1" applyFill="1" applyBorder="1" applyAlignment="1" applyProtection="1">
      <alignment horizontal="left" vertical="top" wrapText="1"/>
      <protection locked="0"/>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0" xfId="0" applyFill="1" applyBorder="1" applyAlignment="1">
      <alignment horizontal="left" vertical="top" wrapText="1"/>
    </xf>
    <xf numFmtId="0" fontId="0" fillId="12" borderId="8" xfId="0" applyFill="1" applyBorder="1" applyAlignment="1">
      <alignment horizontal="left" vertical="top" wrapText="1"/>
    </xf>
    <xf numFmtId="0" fontId="0" fillId="2" borderId="1" xfId="0" applyFill="1" applyBorder="1" applyAlignment="1" applyProtection="1">
      <alignment horizontal="left" vertical="top" wrapText="1"/>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14" fontId="0" fillId="2" borderId="11" xfId="0" applyNumberFormat="1" applyFill="1" applyBorder="1" applyAlignment="1" applyProtection="1">
      <alignment horizontal="left" vertical="top"/>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Alignment="1">
      <alignment horizontal="left"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0" borderId="0" xfId="0" applyAlignment="1">
      <alignment horizontal="left"/>
    </xf>
    <xf numFmtId="0" fontId="0" fillId="12" borderId="2" xfId="0" applyFill="1" applyBorder="1" applyAlignment="1">
      <alignment horizontal="left"/>
    </xf>
    <xf numFmtId="0" fontId="0" fillId="12" borderId="3" xfId="0" applyFill="1" applyBorder="1" applyAlignment="1">
      <alignment horizontal="left"/>
    </xf>
    <xf numFmtId="0" fontId="3" fillId="0" borderId="0" xfId="0" applyFont="1" applyAlignment="1">
      <alignment horizontal="left" vertical="top"/>
    </xf>
    <xf numFmtId="14" fontId="21" fillId="0" borderId="0" xfId="2" applyNumberFormat="1" applyFill="1" applyBorder="1" applyAlignment="1" applyProtection="1">
      <alignment horizontal="left" vertical="top" wrapText="1"/>
      <protection locked="0"/>
    </xf>
    <xf numFmtId="0" fontId="0" fillId="0" borderId="6" xfId="0" applyBorder="1" applyAlignment="1">
      <alignment vertical="top" wrapText="1"/>
    </xf>
    <xf numFmtId="0" fontId="1" fillId="4" borderId="6" xfId="0" applyFont="1" applyFill="1" applyBorder="1" applyAlignment="1">
      <alignment horizontal="left" vertical="top" wrapText="1"/>
    </xf>
    <xf numFmtId="0" fontId="1" fillId="4" borderId="6" xfId="0" applyFont="1" applyFill="1" applyBorder="1" applyAlignment="1">
      <alignment horizontal="left" vertical="top"/>
    </xf>
    <xf numFmtId="0" fontId="19"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2" fillId="0" borderId="0" xfId="0" applyFont="1" applyAlignment="1">
      <alignment horizontal="left" vertical="top" wrapText="1"/>
    </xf>
  </cellXfs>
  <cellStyles count="3">
    <cellStyle name="Hyperlink" xfId="2" builtinId="8"/>
    <cellStyle name="Normal" xfId="0" builtinId="0"/>
    <cellStyle name="Normal 2" xfId="1" xr:uid="{49D71DC2-5F99-45F3-8768-802D1D16C157}"/>
  </cellStyles>
  <dxfs count="21">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1"/>
        </patternFill>
      </fill>
    </dxf>
    <dxf>
      <font>
        <color theme="1"/>
      </font>
      <fill>
        <patternFill>
          <bgColor theme="1"/>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15</xdr:row>
      <xdr:rowOff>2628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ukpowernetworks.sharepoint.com/sites/NetworkDataCommunity/Shared%20Documents/2%20-%20Data%20Triage%20and%20Requests/2.2%20-%20Data%20Triage/Completed%20Triage%20Assessments/In%20Progress%20Triage%20Assessments/Data%20Triage/Data%20Triage%20Prototype%20v2_2_0.xlsx?27155D91" TargetMode="External"/><Relationship Id="rId1" Type="http://schemas.openxmlformats.org/officeDocument/2006/relationships/externalLinkPath" Target="file:///\\27155D91\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r/Sw6C6Wf80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dileeds.github.io/open-data-tips/technique/access-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6"/>
  <sheetViews>
    <sheetView showGridLines="0" tabSelected="1" zoomScale="75" zoomScaleNormal="75" workbookViewId="0">
      <pane ySplit="1" topLeftCell="A32" activePane="bottomLeft" state="frozen"/>
      <selection pane="bottomLeft" activeCell="D8" sqref="D8:H8"/>
    </sheetView>
  </sheetViews>
  <sheetFormatPr defaultRowHeight="14.4"/>
  <cols>
    <col min="1" max="2" width="3.109375" customWidth="1"/>
    <col min="3" max="3" width="57.88671875" customWidth="1"/>
    <col min="4" max="4" width="14.6640625" customWidth="1"/>
    <col min="5" max="5" width="12.109375" customWidth="1"/>
    <col min="7" max="7" width="8.44140625" hidden="1" customWidth="1"/>
    <col min="8" max="8" width="10.5546875" customWidth="1"/>
    <col min="9" max="9" width="12.109375" customWidth="1"/>
    <col min="10" max="10" width="16.109375" customWidth="1"/>
    <col min="11" max="11" width="14.6640625" customWidth="1"/>
    <col min="12" max="12" width="14.88671875" customWidth="1"/>
    <col min="13" max="13" width="10.88671875" customWidth="1"/>
    <col min="14" max="14" width="7.5546875" customWidth="1"/>
    <col min="15" max="15" width="15.33203125" customWidth="1"/>
    <col min="16" max="16" width="16.44140625" customWidth="1"/>
    <col min="18" max="19" width="10.5546875" style="4" customWidth="1"/>
    <col min="20" max="21" width="22.109375" style="5" customWidth="1"/>
  </cols>
  <sheetData>
    <row r="1" spans="2:21" s="32" customFormat="1" ht="31.5" customHeight="1" thickBot="1">
      <c r="B1" s="31" t="str">
        <f>"Summary Toolbar       "&amp;"Data Triage Assessment Form"&amp;IF(ISBLANK(D6),"",": "&amp;D6&amp;" dataset")&amp;IF(ISBLANK(D7),""," ("&amp;TEXT(D7,"dd/mm/yy")&amp;")")</f>
        <v>Summary Toolbar       Data Triage Assessment Form: Flexibility Zones by postcode dataset (25/11/2024)</v>
      </c>
      <c r="D1" s="33"/>
      <c r="E1" s="33"/>
      <c r="F1" s="33"/>
      <c r="G1" s="33"/>
      <c r="H1" s="33" t="s">
        <v>0</v>
      </c>
      <c r="I1" s="32">
        <f>IF(E43="↑",5,IF(F43="↑",4,IF(H43="↑",3,IF(I43="↑",2,1))))</f>
        <v>1</v>
      </c>
      <c r="K1" s="33" t="s">
        <v>1</v>
      </c>
      <c r="L1" s="36" t="str">
        <f>SUBSTITUTE(SUBSTITUTE(UPPER(IF(ISBLANK(E49),"YES",E49)),"FURTHER ",""),"YES - WITH","WITH")</f>
        <v>YES</v>
      </c>
      <c r="N1" s="37" t="s">
        <v>2</v>
      </c>
      <c r="O1" s="36" t="str">
        <f>IF(AND(D63="Yes",D62="Approved"),"Approved",IF(ISBLANK(D62),"In Progress",IF(AND(D63="Yes",D62&lt;&gt;"Approved"),"Escalation required",D62)))</f>
        <v>Approved</v>
      </c>
      <c r="R1" s="34"/>
      <c r="S1" s="34"/>
      <c r="T1" s="35"/>
      <c r="U1" s="35"/>
    </row>
    <row r="2" spans="2:21" ht="15" thickTop="1"/>
    <row r="3" spans="2:21" s="18" customFormat="1" ht="18">
      <c r="B3" s="17" t="s">
        <v>3</v>
      </c>
      <c r="C3" s="16"/>
      <c r="R3" s="19"/>
      <c r="S3" s="19"/>
      <c r="T3" s="20"/>
      <c r="U3" s="20"/>
    </row>
    <row r="4" spans="2:21" ht="62.25" customHeight="1">
      <c r="B4" s="87" t="s">
        <v>4</v>
      </c>
      <c r="C4" s="87"/>
      <c r="D4" s="87"/>
      <c r="E4" s="87"/>
      <c r="F4" s="87"/>
      <c r="G4" s="87"/>
      <c r="H4" s="87"/>
      <c r="I4" s="87"/>
      <c r="J4" s="87"/>
      <c r="K4" s="87"/>
      <c r="L4" s="87"/>
      <c r="M4" s="87"/>
      <c r="N4" s="87"/>
    </row>
    <row r="5" spans="2:21">
      <c r="B5" s="5"/>
      <c r="C5" s="5"/>
      <c r="D5" s="5"/>
      <c r="E5" s="5"/>
      <c r="F5" s="5"/>
      <c r="G5" s="5"/>
      <c r="H5" s="5"/>
      <c r="I5" s="5"/>
      <c r="J5" s="5"/>
      <c r="K5" s="5"/>
      <c r="L5" s="5"/>
      <c r="M5" s="5"/>
      <c r="N5" s="5"/>
    </row>
    <row r="6" spans="2:21" ht="15" customHeight="1">
      <c r="B6" s="5" t="s">
        <v>5</v>
      </c>
      <c r="C6" s="43" t="s">
        <v>6</v>
      </c>
      <c r="D6" s="94" t="s">
        <v>7</v>
      </c>
      <c r="E6" s="94"/>
      <c r="F6" s="94"/>
      <c r="G6" s="94"/>
      <c r="H6" s="94"/>
      <c r="I6" s="94"/>
      <c r="J6" s="94"/>
      <c r="K6" s="94"/>
      <c r="L6" s="94"/>
      <c r="M6" s="94"/>
      <c r="N6" s="5"/>
    </row>
    <row r="7" spans="2:21">
      <c r="B7" s="5" t="s">
        <v>8</v>
      </c>
      <c r="C7" s="43" t="s">
        <v>9</v>
      </c>
      <c r="D7" s="101" t="s">
        <v>10</v>
      </c>
      <c r="E7" s="102"/>
      <c r="F7" s="102"/>
      <c r="G7" s="102"/>
      <c r="H7" s="103"/>
      <c r="I7" s="5"/>
      <c r="J7" s="5"/>
      <c r="K7" s="5"/>
      <c r="L7" s="5"/>
      <c r="M7" s="5"/>
      <c r="N7" s="5"/>
    </row>
    <row r="8" spans="2:21">
      <c r="B8" s="5" t="s">
        <v>11</v>
      </c>
      <c r="C8" s="43" t="s">
        <v>12</v>
      </c>
      <c r="D8" s="104" t="s">
        <v>199</v>
      </c>
      <c r="E8" s="105"/>
      <c r="F8" s="105"/>
      <c r="G8" s="105"/>
      <c r="H8" s="106"/>
      <c r="I8" s="5"/>
      <c r="J8" s="5"/>
      <c r="K8" s="5"/>
      <c r="L8" s="5"/>
      <c r="M8" s="5"/>
      <c r="N8" s="5"/>
    </row>
    <row r="9" spans="2:21">
      <c r="B9" s="5" t="s">
        <v>13</v>
      </c>
      <c r="C9" s="43" t="s">
        <v>14</v>
      </c>
      <c r="D9" s="94" t="s">
        <v>15</v>
      </c>
      <c r="E9" s="94"/>
      <c r="F9" s="94"/>
      <c r="G9" s="94"/>
      <c r="H9" s="94"/>
      <c r="I9" s="94"/>
      <c r="J9" s="94"/>
      <c r="K9" s="94"/>
      <c r="L9" s="94"/>
      <c r="M9" s="94"/>
      <c r="N9" s="5"/>
    </row>
    <row r="10" spans="2:21">
      <c r="B10" s="5"/>
      <c r="C10" s="43"/>
      <c r="D10" s="94"/>
      <c r="E10" s="94"/>
      <c r="F10" s="94"/>
      <c r="G10" s="94"/>
      <c r="H10" s="94"/>
      <c r="I10" s="94"/>
      <c r="J10" s="94"/>
      <c r="K10" s="94"/>
      <c r="L10" s="94"/>
      <c r="M10" s="94"/>
      <c r="N10" s="5"/>
    </row>
    <row r="11" spans="2:21">
      <c r="B11" s="5"/>
      <c r="C11" s="5"/>
      <c r="D11" s="94"/>
      <c r="E11" s="94"/>
      <c r="F11" s="94"/>
      <c r="G11" s="94"/>
      <c r="H11" s="94"/>
      <c r="I11" s="94"/>
      <c r="J11" s="94"/>
      <c r="K11" s="94"/>
      <c r="L11" s="94"/>
      <c r="M11" s="94"/>
      <c r="N11" s="5"/>
    </row>
    <row r="13" spans="2:21" s="18" customFormat="1" ht="18">
      <c r="B13" s="17" t="s">
        <v>16</v>
      </c>
      <c r="C13" s="17"/>
      <c r="D13" s="17"/>
      <c r="R13" s="19"/>
      <c r="S13" s="19"/>
      <c r="T13" s="20"/>
      <c r="U13" s="20"/>
    </row>
    <row r="14" spans="2:21">
      <c r="B14" s="107" t="s">
        <v>17</v>
      </c>
      <c r="C14" s="107"/>
      <c r="D14" s="107"/>
      <c r="E14" s="107"/>
      <c r="F14" s="107"/>
      <c r="G14" s="107"/>
      <c r="H14" s="107"/>
      <c r="I14" s="107"/>
      <c r="J14" s="107"/>
      <c r="K14" s="107"/>
      <c r="L14" s="107"/>
      <c r="M14" s="107"/>
      <c r="N14" s="107"/>
    </row>
    <row r="16" spans="2:21" s="4" customFormat="1" ht="15" customHeight="1">
      <c r="B16" s="68" t="s">
        <v>18</v>
      </c>
      <c r="C16" s="81" t="s">
        <v>19</v>
      </c>
      <c r="D16" s="88"/>
      <c r="E16" s="104" t="s">
        <v>20</v>
      </c>
      <c r="F16" s="105"/>
      <c r="G16" s="105"/>
      <c r="H16" s="105"/>
      <c r="I16" s="106"/>
      <c r="J16" s="75"/>
      <c r="K16" s="75"/>
      <c r="L16" s="75"/>
      <c r="M16" s="75"/>
      <c r="N16" s="75"/>
      <c r="O16" s="75"/>
      <c r="P16" s="76"/>
      <c r="T16" s="5"/>
      <c r="U16" s="5"/>
    </row>
    <row r="17" spans="2:21" s="4" customFormat="1" ht="15" customHeight="1">
      <c r="B17" s="68" t="s">
        <v>21</v>
      </c>
      <c r="C17" s="81" t="s">
        <v>22</v>
      </c>
      <c r="D17" s="88"/>
      <c r="E17" s="104" t="s">
        <v>20</v>
      </c>
      <c r="F17" s="105"/>
      <c r="G17" s="105"/>
      <c r="H17" s="105"/>
      <c r="I17" s="106"/>
      <c r="J17" s="66"/>
      <c r="K17" s="66"/>
      <c r="L17" s="66"/>
      <c r="M17" s="66"/>
      <c r="N17" s="66"/>
      <c r="T17" s="5"/>
      <c r="U17" s="5"/>
    </row>
    <row r="18" spans="2:21" s="4" customFormat="1" ht="30.75" customHeight="1">
      <c r="B18" s="68" t="s">
        <v>23</v>
      </c>
      <c r="C18" s="81" t="s">
        <v>24</v>
      </c>
      <c r="D18" s="88"/>
      <c r="E18" s="104" t="s">
        <v>20</v>
      </c>
      <c r="F18" s="105"/>
      <c r="G18" s="105"/>
      <c r="H18" s="105"/>
      <c r="I18" s="106"/>
      <c r="J18" s="45"/>
      <c r="K18" s="45"/>
      <c r="L18" s="45"/>
      <c r="M18" s="45"/>
      <c r="N18" s="45"/>
      <c r="T18" s="5"/>
      <c r="U18" s="5"/>
    </row>
    <row r="19" spans="2:21" s="4" customFormat="1">
      <c r="B19" s="68" t="s">
        <v>25</v>
      </c>
      <c r="C19" s="81" t="s">
        <v>26</v>
      </c>
      <c r="D19" s="88"/>
      <c r="E19" s="104" t="s">
        <v>20</v>
      </c>
      <c r="F19" s="105"/>
      <c r="G19" s="105"/>
      <c r="H19" s="105"/>
      <c r="I19" s="106"/>
      <c r="T19" s="5"/>
      <c r="U19" s="5"/>
    </row>
    <row r="20" spans="2:21" s="4" customFormat="1" ht="29.25" customHeight="1">
      <c r="B20" s="68" t="s">
        <v>27</v>
      </c>
      <c r="C20" s="108" t="s">
        <v>28</v>
      </c>
      <c r="D20" s="109"/>
      <c r="E20" s="104" t="s">
        <v>29</v>
      </c>
      <c r="F20" s="105"/>
      <c r="G20" s="105"/>
      <c r="H20" s="105"/>
      <c r="I20" s="106"/>
      <c r="J20" s="30"/>
      <c r="K20" s="70" t="b">
        <f>OR(E17="Yes",E18="Yes",E20="No")</f>
        <v>0</v>
      </c>
      <c r="L20" s="30"/>
      <c r="M20" s="30"/>
      <c r="N20" s="30"/>
      <c r="T20" s="5"/>
      <c r="U20" s="5"/>
    </row>
    <row r="21" spans="2:21">
      <c r="C21" s="1"/>
    </row>
    <row r="22" spans="2:21" s="18" customFormat="1" ht="18">
      <c r="B22" s="17" t="s">
        <v>30</v>
      </c>
      <c r="C22" s="16"/>
      <c r="D22" s="17"/>
      <c r="R22" s="19"/>
      <c r="S22" s="19"/>
      <c r="T22" s="20"/>
      <c r="U22" s="20"/>
    </row>
    <row r="23" spans="2:21" ht="46.5" customHeight="1">
      <c r="B23" s="87" t="s">
        <v>31</v>
      </c>
      <c r="C23" s="87"/>
      <c r="D23" s="87"/>
      <c r="E23" s="87"/>
      <c r="F23" s="87"/>
      <c r="G23" s="87"/>
      <c r="H23" s="87"/>
      <c r="I23" s="87"/>
      <c r="J23" s="87"/>
      <c r="K23" s="87"/>
      <c r="L23" s="87"/>
      <c r="M23" s="87"/>
      <c r="N23" s="87"/>
    </row>
    <row r="24" spans="2:21">
      <c r="B24" s="1"/>
      <c r="C24" s="1"/>
    </row>
    <row r="25" spans="2:21" s="3" customFormat="1" ht="39">
      <c r="B25" s="21" t="s">
        <v>32</v>
      </c>
      <c r="C25" s="12" t="s">
        <v>33</v>
      </c>
      <c r="D25" s="12" t="s">
        <v>34</v>
      </c>
      <c r="E25" s="12" t="s">
        <v>35</v>
      </c>
      <c r="F25" s="12" t="s">
        <v>36</v>
      </c>
      <c r="G25" s="12" t="s">
        <v>37</v>
      </c>
      <c r="H25" s="21" t="s">
        <v>38</v>
      </c>
      <c r="I25" s="12" t="s">
        <v>39</v>
      </c>
      <c r="J25" s="12" t="s">
        <v>40</v>
      </c>
      <c r="K25" s="12" t="s">
        <v>41</v>
      </c>
      <c r="L25" s="12" t="s">
        <v>42</v>
      </c>
      <c r="M25" s="21" t="s">
        <v>43</v>
      </c>
      <c r="N25" s="98" t="s">
        <v>44</v>
      </c>
      <c r="O25" s="99"/>
      <c r="P25" s="100"/>
    </row>
    <row r="26" spans="2:21" ht="54" customHeight="1">
      <c r="B26" s="13">
        <v>1</v>
      </c>
      <c r="C26" s="11" t="s">
        <v>45</v>
      </c>
      <c r="D26" s="11" t="s">
        <v>46</v>
      </c>
      <c r="E26" s="38" t="s">
        <v>47</v>
      </c>
      <c r="F26" s="38" t="s">
        <v>48</v>
      </c>
      <c r="G26" s="11" t="s">
        <v>49</v>
      </c>
      <c r="H26" s="14">
        <f>VLOOKUP($F26,Guidance!$B$10:$C$15,2,FALSE)*_xlfn.IFNA(VLOOKUP($E26,Guidance!$B$10:$C$15,2,FALSE),1)</f>
        <v>0</v>
      </c>
      <c r="I26" s="38" t="s">
        <v>47</v>
      </c>
      <c r="J26" s="38"/>
      <c r="K26" s="38"/>
      <c r="L26" s="38"/>
      <c r="M26" s="65">
        <f>_xlfn.IFNA(VLOOKUP($L26,Guidance!$B$10:$C$15,2,FALSE)*VLOOKUP($K26,Guidance!$B$10:$C$15,2,FALSE),H26)</f>
        <v>0</v>
      </c>
      <c r="N26" s="94"/>
      <c r="O26" s="94"/>
      <c r="P26" s="94"/>
    </row>
    <row r="27" spans="2:21" ht="61.5" customHeight="1">
      <c r="B27" s="13">
        <v>2</v>
      </c>
      <c r="C27" s="11" t="s">
        <v>50</v>
      </c>
      <c r="D27" s="11" t="s">
        <v>51</v>
      </c>
      <c r="E27" s="38" t="s">
        <v>52</v>
      </c>
      <c r="F27" s="38" t="s">
        <v>49</v>
      </c>
      <c r="G27" s="11" t="s">
        <v>49</v>
      </c>
      <c r="H27" s="14">
        <f>VLOOKUP($F27,Guidance!$B$10:$C$15,2,FALSE)*_xlfn.IFNA(VLOOKUP($E27,Guidance!$B$10:$C$15,2,FALSE),1)</f>
        <v>6</v>
      </c>
      <c r="I27" s="38" t="s">
        <v>29</v>
      </c>
      <c r="J27" s="38" t="s">
        <v>53</v>
      </c>
      <c r="K27" s="38" t="s">
        <v>54</v>
      </c>
      <c r="L27" s="38" t="s">
        <v>49</v>
      </c>
      <c r="M27" s="49">
        <f>_xlfn.IFNA(VLOOKUP($L27,Guidance!$B$10:$C$15,2,FALSE)*VLOOKUP($K27,Guidance!$B$10:$C$15,2,FALSE),H27)</f>
        <v>3</v>
      </c>
      <c r="N27" s="94" t="s">
        <v>55</v>
      </c>
      <c r="O27" s="94"/>
      <c r="P27" s="94"/>
    </row>
    <row r="28" spans="2:21" ht="141" customHeight="1">
      <c r="B28" s="13">
        <v>3</v>
      </c>
      <c r="C28" s="11" t="s">
        <v>56</v>
      </c>
      <c r="D28" s="11" t="s">
        <v>57</v>
      </c>
      <c r="E28" s="38" t="s">
        <v>54</v>
      </c>
      <c r="F28" s="38" t="s">
        <v>48</v>
      </c>
      <c r="G28" s="11" t="s">
        <v>48</v>
      </c>
      <c r="H28" s="14">
        <f>VLOOKUP($F28,Guidance!$B$10:$C$15,2,FALSE)*_xlfn.IFNA(VLOOKUP($E28,Guidance!$B$10:$C$15,2,FALSE),1)</f>
        <v>4</v>
      </c>
      <c r="I28" s="38" t="s">
        <v>58</v>
      </c>
      <c r="J28" s="38"/>
      <c r="K28" s="38"/>
      <c r="L28" s="38"/>
      <c r="M28" s="49">
        <f>_xlfn.IFNA(VLOOKUP($L28,Guidance!$B$10:$C$15,2,FALSE)*VLOOKUP($K28,Guidance!$B$10:$C$15,2,FALSE),H28)</f>
        <v>4</v>
      </c>
      <c r="N28" s="94" t="s">
        <v>59</v>
      </c>
      <c r="O28" s="94"/>
      <c r="P28" s="94"/>
    </row>
    <row r="29" spans="2:21" ht="33" customHeight="1">
      <c r="B29" s="13">
        <v>4</v>
      </c>
      <c r="C29" s="11" t="s">
        <v>60</v>
      </c>
      <c r="D29" s="11" t="s">
        <v>61</v>
      </c>
      <c r="E29" s="38" t="s">
        <v>47</v>
      </c>
      <c r="F29" s="38" t="s">
        <v>48</v>
      </c>
      <c r="G29" s="11" t="s">
        <v>48</v>
      </c>
      <c r="H29" s="14">
        <f>VLOOKUP($F29,Guidance!$B$10:$C$15,2,FALSE)*_xlfn.IFNA(VLOOKUP($E29,Guidance!$B$10:$C$15,2,FALSE),1)</f>
        <v>0</v>
      </c>
      <c r="I29" s="38"/>
      <c r="J29" s="38"/>
      <c r="K29" s="38"/>
      <c r="L29" s="38"/>
      <c r="M29" s="49">
        <f>_xlfn.IFNA(VLOOKUP($L29,Guidance!$B$10:$C$15,2,FALSE)*VLOOKUP($K29,Guidance!$B$10:$C$15,2,FALSE),H29)</f>
        <v>0</v>
      </c>
      <c r="N29" s="94"/>
      <c r="O29" s="94"/>
      <c r="P29" s="94"/>
    </row>
    <row r="30" spans="2:21" ht="62.4" customHeight="1">
      <c r="B30" s="13">
        <v>5</v>
      </c>
      <c r="C30" s="11" t="s">
        <v>62</v>
      </c>
      <c r="D30" s="39" t="s">
        <v>63</v>
      </c>
      <c r="E30" s="38" t="s">
        <v>47</v>
      </c>
      <c r="F30" s="38" t="s">
        <v>49</v>
      </c>
      <c r="G30" s="11" t="s">
        <v>49</v>
      </c>
      <c r="H30" s="14">
        <f>VLOOKUP($F30,Guidance!$B$10:$C$15,2,FALSE)*_xlfn.IFNA(VLOOKUP($E30,Guidance!$B$10:$C$15,2,FALSE),1)</f>
        <v>0</v>
      </c>
      <c r="I30" s="38"/>
      <c r="J30" s="38"/>
      <c r="K30" s="38"/>
      <c r="L30" s="38"/>
      <c r="M30" s="49">
        <f>_xlfn.IFNA(VLOOKUP($L30,Guidance!$B$10:$C$15,2,FALSE)*VLOOKUP($K30,Guidance!$B$10:$C$15,2,FALSE),H30)</f>
        <v>0</v>
      </c>
      <c r="N30" s="94"/>
      <c r="O30" s="94"/>
      <c r="P30" s="94"/>
    </row>
    <row r="31" spans="2:21" ht="110.25" customHeight="1">
      <c r="B31" s="13">
        <v>6</v>
      </c>
      <c r="C31" s="39" t="s">
        <v>64</v>
      </c>
      <c r="D31" s="11" t="s">
        <v>65</v>
      </c>
      <c r="E31" s="38" t="s">
        <v>47</v>
      </c>
      <c r="F31" s="48" t="s">
        <v>52</v>
      </c>
      <c r="G31" s="15" t="s">
        <v>52</v>
      </c>
      <c r="H31" s="14">
        <f>VLOOKUP($F31,Guidance!$B$10:$C$15,2,FALSE)*_xlfn.IFNA(VLOOKUP($E31,Guidance!$B$10:$C$15,2,FALSE),1)</f>
        <v>0</v>
      </c>
      <c r="I31" s="38"/>
      <c r="J31" s="38"/>
      <c r="K31" s="38"/>
      <c r="L31" s="38"/>
      <c r="M31" s="49">
        <f>_xlfn.IFNA(VLOOKUP($L31,Guidance!$B$10:$C$15,2,FALSE)*VLOOKUP($K31,Guidance!$B$10:$C$15,2,FALSE),H31)</f>
        <v>0</v>
      </c>
      <c r="N31" s="94"/>
      <c r="O31" s="94"/>
      <c r="P31" s="94"/>
    </row>
    <row r="32" spans="2:21" ht="30" customHeight="1">
      <c r="B32" s="13">
        <v>7</v>
      </c>
      <c r="C32" s="11" t="s">
        <v>66</v>
      </c>
      <c r="D32" s="11" t="s">
        <v>67</v>
      </c>
      <c r="E32" s="38" t="s">
        <v>47</v>
      </c>
      <c r="F32" s="38" t="s">
        <v>49</v>
      </c>
      <c r="G32" s="11" t="s">
        <v>49</v>
      </c>
      <c r="H32" s="14">
        <f>VLOOKUP($F32,Guidance!$B$10:$C$15,2,FALSE)*_xlfn.IFNA(VLOOKUP($E32,Guidance!$B$10:$C$15,2,FALSE),1)</f>
        <v>0</v>
      </c>
      <c r="I32" s="38"/>
      <c r="J32" s="38"/>
      <c r="K32" s="38"/>
      <c r="L32" s="38"/>
      <c r="M32" s="49">
        <f>_xlfn.IFNA(VLOOKUP($L32,Guidance!$B$10:$C$15,2,FALSE)*VLOOKUP($K32,Guidance!$B$10:$C$15,2,FALSE),H32)</f>
        <v>0</v>
      </c>
      <c r="N32" s="94"/>
      <c r="O32" s="94"/>
      <c r="P32" s="94"/>
    </row>
    <row r="33" spans="2:21" ht="28.8">
      <c r="B33" s="13">
        <v>8</v>
      </c>
      <c r="C33" s="39" t="s">
        <v>68</v>
      </c>
      <c r="D33" s="11" t="s">
        <v>69</v>
      </c>
      <c r="E33" s="38" t="s">
        <v>47</v>
      </c>
      <c r="F33" s="48" t="s">
        <v>49</v>
      </c>
      <c r="G33" s="15" t="s">
        <v>49</v>
      </c>
      <c r="H33" s="14">
        <f>VLOOKUP($F33,Guidance!$B$10:$C$15,2,FALSE)*_xlfn.IFNA(VLOOKUP($E33,Guidance!$B$10:$C$15,2,FALSE),1)</f>
        <v>0</v>
      </c>
      <c r="I33" s="38"/>
      <c r="J33" s="38"/>
      <c r="K33" s="38"/>
      <c r="L33" s="38"/>
      <c r="M33" s="49">
        <f>_xlfn.IFNA(VLOOKUP($L33,Guidance!$B$10:$C$15,2,FALSE)*VLOOKUP($K33,Guidance!$B$10:$C$15,2,FALSE),H33)</f>
        <v>0</v>
      </c>
      <c r="N33" s="94"/>
      <c r="O33" s="94"/>
      <c r="P33" s="94"/>
    </row>
    <row r="34" spans="2:21" ht="9.75" customHeight="1">
      <c r="B34" s="41"/>
      <c r="C34" s="42"/>
      <c r="D34" s="6"/>
      <c r="N34" s="95"/>
      <c r="O34" s="96"/>
      <c r="P34" s="97"/>
    </row>
    <row r="35" spans="2:21">
      <c r="B35" s="78" t="s">
        <v>70</v>
      </c>
      <c r="C35" s="79"/>
      <c r="D35" s="79"/>
      <c r="E35" s="79"/>
      <c r="F35" s="79"/>
      <c r="G35" s="79"/>
      <c r="H35" s="79"/>
      <c r="I35" s="79"/>
      <c r="J35" s="79"/>
      <c r="K35" s="79"/>
      <c r="L35" s="79"/>
      <c r="M35" s="79"/>
      <c r="N35" s="79"/>
      <c r="O35" s="79"/>
      <c r="P35" s="80"/>
    </row>
    <row r="36" spans="2:21" ht="32.25" customHeight="1">
      <c r="B36" s="13">
        <v>9</v>
      </c>
      <c r="C36" s="48"/>
      <c r="D36" s="11" t="s">
        <v>71</v>
      </c>
      <c r="E36" s="38" t="s">
        <v>47</v>
      </c>
      <c r="F36" s="48" t="s">
        <v>47</v>
      </c>
      <c r="G36" s="15"/>
      <c r="H36" s="14">
        <f>VLOOKUP($F36,Guidance!$B$10:$C$15,2,FALSE)*_xlfn.IFNA(VLOOKUP($E36,Guidance!$B$10:$C$15,2,FALSE),1)</f>
        <v>0</v>
      </c>
      <c r="I36" s="38"/>
      <c r="J36" s="38"/>
      <c r="K36" s="38"/>
      <c r="L36" s="38"/>
      <c r="M36" s="49">
        <f>_xlfn.IFNA(VLOOKUP($L36,Guidance!$B$10:$C$15,2,FALSE)*VLOOKUP($K36,Guidance!$B$10:$C$15,2,FALSE),H36)</f>
        <v>0</v>
      </c>
      <c r="N36" s="77"/>
      <c r="O36" s="77"/>
      <c r="P36" s="77"/>
    </row>
    <row r="37" spans="2:21" ht="32.25" customHeight="1">
      <c r="B37" s="13">
        <v>10</v>
      </c>
      <c r="C37" s="48"/>
      <c r="D37" s="11" t="s">
        <v>71</v>
      </c>
      <c r="E37" s="38" t="s">
        <v>47</v>
      </c>
      <c r="F37" s="48" t="s">
        <v>47</v>
      </c>
      <c r="G37" s="15"/>
      <c r="H37" s="14">
        <f>VLOOKUP($F37,Guidance!$B$10:$C$15,2,FALSE)*_xlfn.IFNA(VLOOKUP($E37,Guidance!$B$10:$C$15,2,FALSE),1)</f>
        <v>0</v>
      </c>
      <c r="I37" s="38"/>
      <c r="J37" s="38"/>
      <c r="K37" s="38"/>
      <c r="L37" s="38"/>
      <c r="M37" s="49">
        <f>_xlfn.IFNA(VLOOKUP($L37,Guidance!$B$10:$C$15,2,FALSE)*VLOOKUP($K37,Guidance!$B$10:$C$15,2,FALSE),H37)</f>
        <v>0</v>
      </c>
      <c r="N37" s="77"/>
      <c r="O37" s="77"/>
      <c r="P37" s="77"/>
    </row>
    <row r="38" spans="2:21">
      <c r="B38" s="6"/>
      <c r="C38" s="6"/>
      <c r="D38" s="6"/>
      <c r="E38" s="6"/>
      <c r="F38" s="6"/>
      <c r="G38" s="6"/>
      <c r="H38" s="6"/>
      <c r="I38" s="6"/>
      <c r="J38" s="6"/>
      <c r="K38" s="6"/>
      <c r="L38" s="6"/>
      <c r="M38" s="6"/>
      <c r="N38" s="6"/>
    </row>
    <row r="39" spans="2:21" s="18" customFormat="1" ht="18">
      <c r="B39" s="17" t="s">
        <v>72</v>
      </c>
      <c r="C39" s="16"/>
      <c r="D39" s="17"/>
      <c r="R39" s="19"/>
      <c r="S39" s="19"/>
      <c r="T39" s="20"/>
      <c r="U39" s="20"/>
    </row>
    <row r="41" spans="2:21" ht="15" customHeight="1">
      <c r="B41" s="87" t="s">
        <v>73</v>
      </c>
      <c r="C41" s="87"/>
      <c r="D41" s="87"/>
      <c r="E41" s="28" t="s">
        <v>74</v>
      </c>
      <c r="F41" s="4"/>
      <c r="G41" s="4"/>
      <c r="H41" s="40" t="s">
        <v>75</v>
      </c>
      <c r="I41" s="4"/>
      <c r="J41" s="29" t="s">
        <v>76</v>
      </c>
    </row>
    <row r="42" spans="2:21">
      <c r="B42" s="87"/>
      <c r="C42" s="87"/>
      <c r="D42" s="87"/>
      <c r="E42" s="23"/>
      <c r="F42" s="24"/>
      <c r="G42" s="24"/>
      <c r="H42" s="25"/>
      <c r="I42" s="26"/>
      <c r="J42" s="27"/>
    </row>
    <row r="43" spans="2:21" ht="15" customHeight="1">
      <c r="B43" s="87"/>
      <c r="C43" s="87"/>
      <c r="D43" s="87"/>
      <c r="E43" s="90" t="str">
        <f>IF(COUNTIF(M26:M37,"&gt;10")&gt;1,"↑","")</f>
        <v/>
      </c>
      <c r="F43" s="90" t="str">
        <f>IF(COUNTIF(M26:M37,"&gt;10")=1,"↑","")</f>
        <v/>
      </c>
      <c r="G43" s="44"/>
      <c r="H43" s="90" t="str">
        <f>IF(COUNTIF(M26:M37,"&gt;10")&gt;0,"",IF((COUNTIF(M26:M37,"&gt;7")-COUNTIF(M26:M37,"&gt;10"))&gt;1,"↑",""))</f>
        <v/>
      </c>
      <c r="I43" s="90" t="str">
        <f>IF(COUNTIF(M26:M37,"&gt;10")&gt;0,"",IF(COUNTIF(M26:M37,"&gt;7")=1,"↑",""))</f>
        <v/>
      </c>
      <c r="J43" s="90" t="str">
        <f>IF(COUNTIF(M26:M37,"&gt;7")&gt;0,"","↑")</f>
        <v>↑</v>
      </c>
    </row>
    <row r="44" spans="2:21" ht="9.75" customHeight="1">
      <c r="B44" s="87"/>
      <c r="C44" s="87"/>
      <c r="D44" s="87"/>
      <c r="E44" s="90"/>
      <c r="F44" s="90"/>
      <c r="G44" s="44"/>
      <c r="H44" s="90"/>
      <c r="I44" s="90"/>
      <c r="J44" s="90"/>
    </row>
    <row r="45" spans="2:21" ht="40.5" customHeight="1">
      <c r="B45" s="87"/>
      <c r="C45" s="87"/>
      <c r="D45" s="87"/>
      <c r="E45" s="30" t="s">
        <v>77</v>
      </c>
      <c r="F45" s="30" t="s">
        <v>78</v>
      </c>
      <c r="G45" s="30"/>
      <c r="H45" s="30" t="s">
        <v>79</v>
      </c>
      <c r="I45" s="30" t="s">
        <v>80</v>
      </c>
      <c r="J45" s="30" t="s">
        <v>81</v>
      </c>
    </row>
    <row r="46" spans="2:21" ht="15" thickBot="1">
      <c r="B46" s="4" t="s">
        <v>82</v>
      </c>
      <c r="C46" s="5"/>
      <c r="D46" s="5"/>
      <c r="E46" s="30"/>
      <c r="F46" s="30"/>
      <c r="G46" s="30"/>
      <c r="H46" s="30"/>
      <c r="I46" s="30"/>
      <c r="J46" s="30"/>
    </row>
    <row r="47" spans="2:21" ht="54.75" customHeight="1" thickBot="1">
      <c r="B47" s="91" t="str">
        <f>"Based on the information provided above, this dataset is "&amp;IF(OR(I43="↑",J43="↑"),"closer to the 'open' end of the scale",IF(E43="↑","on the 'closed' end of the scale","in the yellow/orange part of the scale"))&amp;". As per the guidance tab, "&amp;LOWER(IF(J43="↑",Guidance!G25,IF(I43="↑",Guidance!G24,IF(H43="↑",Guidance!G23,IF(F43="↑",Guidance!G22,IF(E43="↑",Guidance!G21,"Error"))))))&amp;IF(K20=TRUE,"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these datasets should be shared openly without restrictions. Given this information, please document a conclusion below.</v>
      </c>
      <c r="C47" s="92"/>
      <c r="D47" s="92"/>
      <c r="E47" s="92"/>
      <c r="F47" s="92"/>
      <c r="G47" s="92"/>
      <c r="H47" s="92"/>
      <c r="I47" s="92"/>
      <c r="J47" s="92"/>
      <c r="K47" s="93"/>
    </row>
    <row r="48" spans="2:21">
      <c r="B48" s="5"/>
      <c r="C48" s="5"/>
      <c r="D48" s="5"/>
      <c r="E48" s="30"/>
      <c r="F48" s="30"/>
      <c r="G48" s="30"/>
      <c r="H48" s="30"/>
      <c r="I48" s="30"/>
      <c r="J48" s="30"/>
    </row>
    <row r="49" spans="2:21">
      <c r="B49" s="22" t="s">
        <v>5</v>
      </c>
      <c r="C49" s="81" t="s">
        <v>83</v>
      </c>
      <c r="D49" s="88"/>
      <c r="E49" s="83" t="s">
        <v>29</v>
      </c>
      <c r="F49" s="84"/>
      <c r="G49" s="84"/>
      <c r="H49" s="84"/>
      <c r="I49" s="84"/>
      <c r="J49" s="85" t="str">
        <f>IF(E49="No","CLOSED",IF(E49="Yes","OPEN",IF(ISBLANK(E49),"OPEN",IF(E49="Yes - with some restrictions","SHARED","DISCUSSION REQUIRED"))))</f>
        <v>OPEN</v>
      </c>
      <c r="K49" s="86"/>
    </row>
    <row r="50" spans="2:21" ht="65.25" customHeight="1">
      <c r="B50" s="22" t="s">
        <v>8</v>
      </c>
      <c r="C50" s="81" t="s">
        <v>84</v>
      </c>
      <c r="D50" s="81"/>
      <c r="E50" s="89" t="s">
        <v>85</v>
      </c>
      <c r="F50" s="89"/>
      <c r="G50" s="89"/>
      <c r="H50" s="89"/>
      <c r="I50" s="89"/>
      <c r="J50" s="89"/>
      <c r="K50" s="89"/>
    </row>
    <row r="51" spans="2:21" ht="54" customHeight="1">
      <c r="B51" s="22" t="s">
        <v>11</v>
      </c>
      <c r="C51" s="81" t="s">
        <v>86</v>
      </c>
      <c r="D51" s="81"/>
      <c r="E51" s="82" t="s">
        <v>87</v>
      </c>
      <c r="F51" s="82"/>
      <c r="G51" s="82"/>
      <c r="H51" s="82"/>
      <c r="I51" s="82"/>
      <c r="J51" s="82"/>
      <c r="K51" s="82"/>
    </row>
    <row r="52" spans="2:21" ht="48" customHeight="1">
      <c r="B52" s="22" t="s">
        <v>13</v>
      </c>
      <c r="C52" s="81" t="s">
        <v>88</v>
      </c>
      <c r="D52" s="81"/>
      <c r="E52" s="89" t="s">
        <v>89</v>
      </c>
      <c r="F52" s="89"/>
      <c r="G52" s="89"/>
      <c r="H52" s="89"/>
      <c r="I52" s="89"/>
      <c r="J52" s="89"/>
      <c r="K52" s="89"/>
    </row>
    <row r="53" spans="2:21">
      <c r="B53" s="22" t="s">
        <v>18</v>
      </c>
      <c r="C53" s="81" t="s">
        <v>90</v>
      </c>
      <c r="D53" s="81"/>
      <c r="E53" s="89" t="s">
        <v>91</v>
      </c>
      <c r="F53" s="89"/>
      <c r="G53" s="89"/>
      <c r="H53" s="89"/>
      <c r="I53" s="89"/>
      <c r="J53" s="89"/>
      <c r="K53" s="89"/>
    </row>
    <row r="54" spans="2:21">
      <c r="B54" s="22"/>
      <c r="C54" s="43"/>
      <c r="D54" s="43"/>
      <c r="E54" s="71"/>
      <c r="F54" s="71"/>
      <c r="G54" s="71"/>
      <c r="H54" s="71"/>
      <c r="I54" s="71"/>
      <c r="J54" s="71"/>
      <c r="K54" s="71"/>
    </row>
    <row r="55" spans="2:21">
      <c r="B55" s="113" t="s">
        <v>92</v>
      </c>
      <c r="C55" s="113"/>
      <c r="D55" s="113"/>
      <c r="E55" s="89" t="s">
        <v>199</v>
      </c>
      <c r="F55" s="89"/>
      <c r="G55" s="89"/>
      <c r="H55" s="89"/>
      <c r="I55" s="89"/>
      <c r="J55" s="89"/>
      <c r="K55" s="89"/>
    </row>
    <row r="56" spans="2:21">
      <c r="B56" s="113" t="s">
        <v>93</v>
      </c>
      <c r="C56" s="113"/>
      <c r="D56" s="113"/>
      <c r="E56" s="89" t="s">
        <v>47</v>
      </c>
      <c r="F56" s="89"/>
      <c r="G56" s="89"/>
      <c r="H56" s="89"/>
      <c r="I56" s="89"/>
      <c r="J56" s="89"/>
      <c r="K56" s="89"/>
    </row>
    <row r="57" spans="2:21">
      <c r="B57" s="72"/>
      <c r="C57" s="72"/>
      <c r="D57" s="72"/>
      <c r="E57" s="73"/>
      <c r="F57" s="73"/>
      <c r="G57" s="73"/>
      <c r="H57" s="73"/>
      <c r="I57" s="73"/>
      <c r="J57" s="73"/>
      <c r="K57" s="73"/>
    </row>
    <row r="58" spans="2:21" s="74" customFormat="1">
      <c r="B58" s="81" t="s">
        <v>94</v>
      </c>
      <c r="C58" s="81"/>
      <c r="D58" s="81"/>
      <c r="E58" s="81"/>
      <c r="F58" s="81"/>
      <c r="G58" s="81"/>
      <c r="H58" s="81"/>
      <c r="I58" s="81"/>
      <c r="J58" s="114" t="s">
        <v>95</v>
      </c>
      <c r="K58" s="114"/>
      <c r="R58" s="5"/>
      <c r="S58" s="5"/>
      <c r="T58" s="5"/>
      <c r="U58" s="5"/>
    </row>
    <row r="60" spans="2:21" s="18" customFormat="1" ht="18">
      <c r="B60" s="17" t="s">
        <v>96</v>
      </c>
      <c r="C60" s="16"/>
      <c r="D60" s="17"/>
      <c r="R60" s="19"/>
      <c r="S60" s="19"/>
      <c r="T60" s="20"/>
      <c r="U60" s="20"/>
    </row>
    <row r="62" spans="2:21">
      <c r="B62" s="110" t="s">
        <v>97</v>
      </c>
      <c r="C62" s="110"/>
      <c r="D62" s="111" t="s">
        <v>98</v>
      </c>
      <c r="E62" s="112"/>
    </row>
    <row r="63" spans="2:21">
      <c r="B63" s="110" t="s">
        <v>99</v>
      </c>
      <c r="C63" s="110"/>
      <c r="D63" s="111"/>
      <c r="E63" s="112"/>
    </row>
    <row r="66" spans="2:3">
      <c r="B66" s="46"/>
    </row>
    <row r="70" spans="2:3">
      <c r="C70" s="46"/>
    </row>
    <row r="71" spans="2:3">
      <c r="C71" s="46"/>
    </row>
    <row r="72" spans="2:3">
      <c r="C72" s="46"/>
    </row>
    <row r="73" spans="2:3">
      <c r="C73" s="46"/>
    </row>
    <row r="74" spans="2:3">
      <c r="C74" s="46"/>
    </row>
    <row r="75" spans="2:3">
      <c r="C75" s="46"/>
    </row>
    <row r="76" spans="2:3">
      <c r="C76" s="46"/>
    </row>
  </sheetData>
  <sheetProtection sheet="1" formatRows="0" selectLockedCells="1"/>
  <mergeCells count="59">
    <mergeCell ref="C19:D19"/>
    <mergeCell ref="C18:D18"/>
    <mergeCell ref="B62:C62"/>
    <mergeCell ref="C52:D52"/>
    <mergeCell ref="E52:K52"/>
    <mergeCell ref="C53:D53"/>
    <mergeCell ref="E53:K53"/>
    <mergeCell ref="C50:D50"/>
    <mergeCell ref="B63:C63"/>
    <mergeCell ref="D62:E62"/>
    <mergeCell ref="D63:E63"/>
    <mergeCell ref="B55:D55"/>
    <mergeCell ref="E55:K55"/>
    <mergeCell ref="B56:D56"/>
    <mergeCell ref="E56:K56"/>
    <mergeCell ref="B58:I58"/>
    <mergeCell ref="J58:K58"/>
    <mergeCell ref="B4:N4"/>
    <mergeCell ref="C16:D16"/>
    <mergeCell ref="N25:P25"/>
    <mergeCell ref="D6:M6"/>
    <mergeCell ref="D7:H7"/>
    <mergeCell ref="D8:H8"/>
    <mergeCell ref="E16:I16"/>
    <mergeCell ref="D9:M11"/>
    <mergeCell ref="B23:N23"/>
    <mergeCell ref="B14:N14"/>
    <mergeCell ref="E18:I18"/>
    <mergeCell ref="E20:I20"/>
    <mergeCell ref="E17:I17"/>
    <mergeCell ref="E19:I19"/>
    <mergeCell ref="C20:D20"/>
    <mergeCell ref="C17:D17"/>
    <mergeCell ref="N26:P26"/>
    <mergeCell ref="N27:P27"/>
    <mergeCell ref="N28:P28"/>
    <mergeCell ref="N29:P29"/>
    <mergeCell ref="N36:P36"/>
    <mergeCell ref="N30:P30"/>
    <mergeCell ref="N31:P31"/>
    <mergeCell ref="N32:P32"/>
    <mergeCell ref="N33:P33"/>
    <mergeCell ref="N34:P34"/>
    <mergeCell ref="J16:P16"/>
    <mergeCell ref="N37:P37"/>
    <mergeCell ref="B35:P35"/>
    <mergeCell ref="C51:D51"/>
    <mergeCell ref="E51:K51"/>
    <mergeCell ref="E49:I49"/>
    <mergeCell ref="J49:K49"/>
    <mergeCell ref="B41:D45"/>
    <mergeCell ref="C49:D49"/>
    <mergeCell ref="E50:K50"/>
    <mergeCell ref="E43:E44"/>
    <mergeCell ref="F43:F44"/>
    <mergeCell ref="H43:H44"/>
    <mergeCell ref="I43:I44"/>
    <mergeCell ref="J43:J44"/>
    <mergeCell ref="B47:K47"/>
  </mergeCells>
  <conditionalFormatting sqref="E17:I18">
    <cfRule type="containsText" dxfId="20" priority="1" operator="containsText" text="Yes">
      <formula>NOT(ISERROR(SEARCH("Yes",E17)))</formula>
    </cfRule>
  </conditionalFormatting>
  <conditionalFormatting sqref="E20:I20">
    <cfRule type="containsText" dxfId="19" priority="2" operator="containsText" text="No">
      <formula>NOT(ISERROR(SEARCH("No",E20)))</formula>
    </cfRule>
  </conditionalFormatting>
  <conditionalFormatting sqref="H26:H33">
    <cfRule type="colorScale" priority="40">
      <colorScale>
        <cfvo type="num" val="1"/>
        <cfvo type="num" val="12.5"/>
        <cfvo type="num" val="25"/>
        <color rgb="FF00B050"/>
        <color theme="5"/>
        <color rgb="FFC00000"/>
      </colorScale>
    </cfRule>
  </conditionalFormatting>
  <conditionalFormatting sqref="H36">
    <cfRule type="colorScale" priority="16">
      <colorScale>
        <cfvo type="num" val="1"/>
        <cfvo type="num" val="12.5"/>
        <cfvo type="num" val="25"/>
        <color rgb="FF00B050"/>
        <color theme="5"/>
        <color rgb="FFC00000"/>
      </colorScale>
    </cfRule>
  </conditionalFormatting>
  <conditionalFormatting sqref="H37">
    <cfRule type="colorScale" priority="13">
      <colorScale>
        <cfvo type="num" val="1"/>
        <cfvo type="num" val="12.5"/>
        <cfvo type="num" val="25"/>
        <color rgb="FF00B050"/>
        <color theme="5"/>
        <color rgb="FFC00000"/>
      </colorScale>
    </cfRule>
  </conditionalFormatting>
  <conditionalFormatting sqref="I1">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onditionalFormatting>
  <conditionalFormatting sqref="J16">
    <cfRule type="expression" dxfId="13" priority="3">
      <formula>IF(E16="Yes - other legal requirement (please comment)",TRUE,FALSE)</formula>
    </cfRule>
  </conditionalFormatting>
  <conditionalFormatting sqref="J49">
    <cfRule type="containsText" dxfId="12" priority="11" operator="containsText" text="SHARED">
      <formula>NOT(ISERROR(SEARCH("SHARED",J49)))</formula>
    </cfRule>
    <cfRule type="containsText" dxfId="11" priority="21" operator="containsText" text="REQUIRED">
      <formula>NOT(ISERROR(SEARCH("REQUIRED",J49)))</formula>
    </cfRule>
    <cfRule type="containsText" dxfId="10" priority="22" operator="containsText" text="OPEN">
      <formula>NOT(ISERROR(SEARCH("OPEN",J49)))</formula>
    </cfRule>
    <cfRule type="containsText" dxfId="9" priority="23" operator="containsText" text="CLOSED">
      <formula>NOT(ISERROR(SEARCH("CLOSED",J49)))</formula>
    </cfRule>
  </conditionalFormatting>
  <conditionalFormatting sqref="J26:M33 J36:M36">
    <cfRule type="expression" dxfId="8" priority="41">
      <formula>OR(ISBLANK($I26),$I26&lt;&gt;"Yes")</formula>
    </cfRule>
  </conditionalFormatting>
  <conditionalFormatting sqref="J37:M37">
    <cfRule type="expression" dxfId="7" priority="14">
      <formula>OR(ISBLANK($I37),$I37="No")</formula>
    </cfRule>
  </conditionalFormatting>
  <conditionalFormatting sqref="L1">
    <cfRule type="containsText" dxfId="6" priority="10" operator="containsText" text="SOME">
      <formula>NOT(ISERROR(SEARCH("SOME",L1)))</formula>
    </cfRule>
    <cfRule type="containsText" dxfId="5" priority="27" operator="containsText" text="REQUIRED">
      <formula>NOT(ISERROR(SEARCH("REQUIRED",L1)))</formula>
    </cfRule>
    <cfRule type="containsText" dxfId="4" priority="28" operator="containsText" text="YES">
      <formula>NOT(ISERROR(SEARCH("YES",L1)))</formula>
    </cfRule>
    <cfRule type="containsText" dxfId="3" priority="29" operator="containsText" text="NO">
      <formula>NOT(ISERROR(SEARCH("NO",L1)))</formula>
    </cfRule>
  </conditionalFormatting>
  <conditionalFormatting sqref="M26:M33">
    <cfRule type="colorScale" priority="39">
      <colorScale>
        <cfvo type="num" val="1"/>
        <cfvo type="num" val="12.5"/>
        <cfvo type="num" val="25"/>
        <color rgb="FF00B050"/>
        <color theme="5"/>
        <color rgb="FFC00000"/>
      </colorScale>
    </cfRule>
  </conditionalFormatting>
  <conditionalFormatting sqref="M36">
    <cfRule type="colorScale" priority="15">
      <colorScale>
        <cfvo type="num" val="1"/>
        <cfvo type="num" val="12.5"/>
        <cfvo type="num" val="25"/>
        <color rgb="FF00B050"/>
        <color theme="5"/>
        <color rgb="FFC00000"/>
      </colorScale>
    </cfRule>
  </conditionalFormatting>
  <conditionalFormatting sqref="M37">
    <cfRule type="colorScale" priority="12">
      <colorScale>
        <cfvo type="num" val="1"/>
        <cfvo type="num" val="12.5"/>
        <cfvo type="num" val="25"/>
        <color rgb="FF00B050"/>
        <color theme="5"/>
        <color rgb="FFC00000"/>
      </colorScale>
    </cfRule>
  </conditionalFormatting>
  <conditionalFormatting sqref="O1">
    <cfRule type="containsText" dxfId="2" priority="18" operator="containsText" text="Escalation">
      <formula>NOT(ISERROR(SEARCH("Escalation",O1)))</formula>
    </cfRule>
    <cfRule type="containsText" dxfId="1" priority="19" operator="containsText" text="Awaiting">
      <formula>NOT(ISERROR(SEARCH("Awaiting",O1)))</formula>
    </cfRule>
    <cfRule type="containsText" dxfId="0" priority="20" operator="containsText" text="approved">
      <formula>NOT(ISERROR(SEARCH("approved",O1)))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49" xr:uid="{FADD17E7-5F28-4D71-910A-934A12D22AD0}">
      <formula1>"Yes,Yes - with some restrictions,Further discussion required,No"</formula1>
    </dataValidation>
    <dataValidation type="list" allowBlank="1" showInputMessage="1" showErrorMessage="1" sqref="D63:E63" xr:uid="{3D2E4268-5414-4B2C-B630-03047ACC95EA}">
      <formula1>"Yes,No"</formula1>
    </dataValidation>
    <dataValidation type="list" allowBlank="1" showInputMessage="1" showErrorMessage="1" sqref="D62:E62"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6:I37 I26:I33" xr:uid="{73377B24-B81C-49E5-9760-36985496A779}">
      <formula1>"Yes,No,Unsure,N/A"</formula1>
    </dataValidation>
  </dataValidations>
  <hyperlinks>
    <hyperlink ref="J58:K58" r:id="rId1" display="Dataset Details Form" xr:uid="{2E5E2791-B754-4F91-879D-B38C1296192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K26:L33 K36:L37 E36:G37 E26:G33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55"/>
  <sheetViews>
    <sheetView showGridLines="0" topLeftCell="A38" workbookViewId="0">
      <selection activeCell="E10" sqref="E10:E15"/>
    </sheetView>
  </sheetViews>
  <sheetFormatPr defaultRowHeight="14.4"/>
  <cols>
    <col min="1" max="1" width="2.88671875" customWidth="1"/>
    <col min="2" max="2" width="25.88671875" customWidth="1"/>
    <col min="3" max="3" width="5.88671875" customWidth="1"/>
    <col min="4" max="4" width="28.5546875" customWidth="1"/>
    <col min="5" max="5" width="38" customWidth="1"/>
    <col min="6" max="6" width="52.6640625" customWidth="1"/>
    <col min="7" max="7" width="68.6640625" bestFit="1" customWidth="1"/>
  </cols>
  <sheetData>
    <row r="2" spans="2:19" s="8" customFormat="1" ht="18">
      <c r="B2" s="7" t="s">
        <v>100</v>
      </c>
      <c r="P2" s="9"/>
      <c r="Q2" s="9"/>
      <c r="R2" s="10"/>
      <c r="S2" s="10"/>
    </row>
    <row r="3" spans="2:19" ht="23.25" customHeight="1">
      <c r="B3" s="87" t="s">
        <v>101</v>
      </c>
      <c r="C3" s="87"/>
      <c r="D3" s="87"/>
      <c r="E3" s="87"/>
      <c r="F3" s="87"/>
      <c r="G3" s="87"/>
      <c r="H3" s="87"/>
      <c r="I3" s="87"/>
      <c r="J3" s="87"/>
      <c r="K3" s="87"/>
      <c r="P3" s="4"/>
      <c r="Q3" s="4"/>
      <c r="R3" s="5"/>
      <c r="S3" s="5"/>
    </row>
    <row r="4" spans="2:19" ht="102" customHeight="1">
      <c r="B4" s="121" t="s">
        <v>102</v>
      </c>
      <c r="C4" s="121"/>
      <c r="D4" s="121"/>
      <c r="E4" s="121"/>
      <c r="F4" s="121"/>
      <c r="G4" s="121"/>
      <c r="H4" s="121"/>
      <c r="I4" s="121"/>
      <c r="J4" s="121"/>
      <c r="K4" s="121"/>
      <c r="P4" s="4"/>
      <c r="Q4" s="4"/>
      <c r="R4" s="5"/>
      <c r="S4" s="5"/>
    </row>
    <row r="6" spans="2:19" s="8" customFormat="1" ht="18">
      <c r="B6" s="7" t="s">
        <v>103</v>
      </c>
      <c r="P6" s="9"/>
      <c r="Q6" s="9"/>
      <c r="R6" s="10"/>
      <c r="S6" s="10"/>
    </row>
    <row r="7" spans="2:19">
      <c r="B7" s="87" t="s">
        <v>104</v>
      </c>
      <c r="C7" s="87"/>
      <c r="D7" s="87"/>
      <c r="E7" s="87"/>
      <c r="F7" s="87"/>
      <c r="G7" s="87"/>
      <c r="H7" s="87"/>
      <c r="I7" s="87"/>
      <c r="J7" s="87"/>
      <c r="K7" s="87"/>
      <c r="P7" s="4"/>
      <c r="Q7" s="4"/>
      <c r="R7" s="5"/>
      <c r="S7" s="5"/>
    </row>
    <row r="8" spans="2:19">
      <c r="B8" s="1"/>
      <c r="P8" s="4"/>
      <c r="Q8" s="4"/>
      <c r="R8" s="5"/>
      <c r="S8" s="5"/>
    </row>
    <row r="9" spans="2:19">
      <c r="B9" s="50" t="s">
        <v>105</v>
      </c>
      <c r="C9" s="50" t="s">
        <v>106</v>
      </c>
      <c r="D9" s="50" t="s">
        <v>107</v>
      </c>
      <c r="E9" s="50" t="s">
        <v>108</v>
      </c>
    </row>
    <row r="10" spans="2:19" ht="28.8">
      <c r="B10" s="51" t="s">
        <v>109</v>
      </c>
      <c r="C10" s="51">
        <v>5</v>
      </c>
      <c r="D10" s="52" t="s">
        <v>110</v>
      </c>
      <c r="E10" s="52" t="s">
        <v>111</v>
      </c>
    </row>
    <row r="11" spans="2:19" ht="28.8">
      <c r="B11" s="51" t="s">
        <v>48</v>
      </c>
      <c r="C11" s="51">
        <v>4</v>
      </c>
      <c r="D11" s="52" t="s">
        <v>112</v>
      </c>
      <c r="E11" s="52" t="s">
        <v>113</v>
      </c>
    </row>
    <row r="12" spans="2:19" ht="28.8">
      <c r="B12" s="51" t="s">
        <v>49</v>
      </c>
      <c r="C12" s="51">
        <v>3</v>
      </c>
      <c r="D12" s="52" t="s">
        <v>114</v>
      </c>
      <c r="E12" s="52" t="s">
        <v>115</v>
      </c>
    </row>
    <row r="13" spans="2:19" ht="28.8">
      <c r="B13" s="51" t="s">
        <v>52</v>
      </c>
      <c r="C13" s="51">
        <v>2</v>
      </c>
      <c r="D13" s="52" t="s">
        <v>116</v>
      </c>
      <c r="E13" s="52" t="s">
        <v>117</v>
      </c>
    </row>
    <row r="14" spans="2:19" ht="28.8">
      <c r="B14" s="51" t="s">
        <v>54</v>
      </c>
      <c r="C14" s="51">
        <v>1</v>
      </c>
      <c r="D14" s="52" t="s">
        <v>118</v>
      </c>
      <c r="E14" s="52" t="s">
        <v>119</v>
      </c>
    </row>
    <row r="15" spans="2:19">
      <c r="B15" s="51" t="s">
        <v>47</v>
      </c>
      <c r="C15" s="51">
        <v>0</v>
      </c>
      <c r="D15" s="52" t="s">
        <v>120</v>
      </c>
      <c r="E15" s="52" t="s">
        <v>121</v>
      </c>
    </row>
    <row r="17" spans="1:19" s="8" customFormat="1" ht="18">
      <c r="B17" s="7" t="s">
        <v>106</v>
      </c>
      <c r="P17" s="9"/>
      <c r="Q17" s="9"/>
      <c r="R17" s="10"/>
      <c r="S17" s="10"/>
    </row>
    <row r="18" spans="1:19" s="2" customFormat="1" ht="32.25" customHeight="1">
      <c r="B18" s="87" t="s">
        <v>122</v>
      </c>
      <c r="C18" s="87"/>
      <c r="D18" s="87"/>
      <c r="E18" s="87"/>
      <c r="F18" s="87"/>
      <c r="G18" s="87"/>
      <c r="H18" s="87"/>
      <c r="I18" s="87"/>
      <c r="J18" s="87"/>
      <c r="K18" s="87"/>
    </row>
    <row r="19" spans="1:19" s="2" customFormat="1"/>
    <row r="20" spans="1:19" s="2" customFormat="1">
      <c r="B20" s="53" t="s">
        <v>123</v>
      </c>
      <c r="C20" s="117" t="s">
        <v>124</v>
      </c>
      <c r="D20" s="117"/>
      <c r="E20" s="117" t="s">
        <v>125</v>
      </c>
      <c r="F20" s="117"/>
      <c r="G20" s="69" t="s">
        <v>126</v>
      </c>
      <c r="H20"/>
      <c r="I20"/>
      <c r="J20"/>
    </row>
    <row r="21" spans="1:19" ht="30" customHeight="1">
      <c r="B21" s="54" t="s">
        <v>77</v>
      </c>
      <c r="C21" s="55"/>
      <c r="D21" s="56" t="s">
        <v>74</v>
      </c>
      <c r="E21" s="115" t="s">
        <v>127</v>
      </c>
      <c r="F21" s="115"/>
      <c r="G21" s="64" t="s">
        <v>128</v>
      </c>
    </row>
    <row r="22" spans="1:19" ht="33" customHeight="1">
      <c r="A22" s="4"/>
      <c r="B22" s="54" t="s">
        <v>78</v>
      </c>
      <c r="C22" s="57"/>
      <c r="D22" s="56"/>
      <c r="E22" s="115" t="s">
        <v>129</v>
      </c>
      <c r="F22" s="115"/>
      <c r="G22" s="64" t="s">
        <v>130</v>
      </c>
    </row>
    <row r="23" spans="1:19" ht="30" customHeight="1">
      <c r="A23" s="4"/>
      <c r="B23" s="54" t="s">
        <v>79</v>
      </c>
      <c r="C23" s="58"/>
      <c r="D23" s="56" t="s">
        <v>75</v>
      </c>
      <c r="E23" s="115" t="s">
        <v>131</v>
      </c>
      <c r="F23" s="115"/>
      <c r="G23" s="64" t="s">
        <v>132</v>
      </c>
    </row>
    <row r="24" spans="1:19" ht="30" customHeight="1">
      <c r="B24" s="54" t="s">
        <v>80</v>
      </c>
      <c r="C24" s="59"/>
      <c r="D24" s="56"/>
      <c r="E24" s="115" t="s">
        <v>133</v>
      </c>
      <c r="F24" s="115"/>
      <c r="G24" s="64" t="s">
        <v>134</v>
      </c>
    </row>
    <row r="25" spans="1:19" ht="30.75" customHeight="1">
      <c r="A25" s="4"/>
      <c r="B25" s="54" t="s">
        <v>81</v>
      </c>
      <c r="C25" s="60"/>
      <c r="D25" s="56" t="s">
        <v>76</v>
      </c>
      <c r="E25" s="115" t="s">
        <v>135</v>
      </c>
      <c r="F25" s="115"/>
      <c r="G25" s="64" t="s">
        <v>136</v>
      </c>
    </row>
    <row r="26" spans="1:19">
      <c r="A26" s="4"/>
      <c r="B26" s="6"/>
      <c r="C26" s="4"/>
      <c r="D26" s="6"/>
      <c r="E26" s="5"/>
      <c r="F26" s="5"/>
      <c r="G26" s="5"/>
    </row>
    <row r="27" spans="1:19" s="8" customFormat="1" ht="18">
      <c r="B27" s="7" t="s">
        <v>137</v>
      </c>
      <c r="P27" s="9"/>
      <c r="Q27" s="9"/>
      <c r="R27" s="10"/>
      <c r="S27" s="10"/>
    </row>
    <row r="28" spans="1:19" s="2" customFormat="1" ht="32.25" customHeight="1">
      <c r="B28" s="87" t="s">
        <v>138</v>
      </c>
      <c r="C28" s="87"/>
      <c r="D28" s="87"/>
      <c r="E28" s="87"/>
      <c r="F28" s="87"/>
      <c r="G28" s="87"/>
      <c r="H28" s="87"/>
      <c r="I28" s="87"/>
      <c r="J28" s="87"/>
      <c r="K28" s="87"/>
    </row>
    <row r="29" spans="1:19">
      <c r="A29" s="4"/>
      <c r="B29" s="6"/>
      <c r="C29" s="4"/>
      <c r="D29" s="6"/>
      <c r="E29" s="5"/>
      <c r="F29" s="5"/>
      <c r="G29" s="5"/>
    </row>
    <row r="30" spans="1:19">
      <c r="A30" s="4"/>
      <c r="B30" s="67" t="s">
        <v>139</v>
      </c>
      <c r="C30" s="118" t="s">
        <v>140</v>
      </c>
      <c r="D30" s="118"/>
      <c r="E30" s="118"/>
      <c r="F30" s="5"/>
      <c r="G30" s="5"/>
    </row>
    <row r="31" spans="1:19">
      <c r="A31" s="4"/>
      <c r="B31" s="47" t="s">
        <v>46</v>
      </c>
      <c r="C31" s="119" t="s">
        <v>141</v>
      </c>
      <c r="D31" s="119"/>
      <c r="E31" s="119"/>
      <c r="F31" s="119"/>
      <c r="G31" s="5"/>
    </row>
    <row r="32" spans="1:19">
      <c r="A32" s="4"/>
      <c r="B32" s="47" t="s">
        <v>51</v>
      </c>
      <c r="C32" s="119" t="s">
        <v>142</v>
      </c>
      <c r="D32" s="119"/>
      <c r="E32" s="119"/>
      <c r="F32" s="119"/>
      <c r="G32" s="5"/>
    </row>
    <row r="33" spans="1:19">
      <c r="A33" s="4"/>
      <c r="B33" s="47" t="s">
        <v>57</v>
      </c>
      <c r="C33" s="119" t="s">
        <v>143</v>
      </c>
      <c r="D33" s="119"/>
      <c r="E33" s="119"/>
      <c r="F33" s="119"/>
      <c r="G33" s="5"/>
    </row>
    <row r="34" spans="1:19">
      <c r="A34" s="4"/>
      <c r="B34" s="47" t="s">
        <v>61</v>
      </c>
      <c r="C34" s="119" t="s">
        <v>144</v>
      </c>
      <c r="D34" s="119"/>
      <c r="E34" s="119"/>
      <c r="F34" s="119"/>
      <c r="G34" s="5"/>
    </row>
    <row r="35" spans="1:19">
      <c r="A35" s="4"/>
      <c r="B35" s="47" t="s">
        <v>63</v>
      </c>
      <c r="C35" s="120" t="s">
        <v>145</v>
      </c>
      <c r="D35" s="120"/>
      <c r="E35" s="120"/>
      <c r="F35" s="120"/>
      <c r="G35" s="5"/>
    </row>
    <row r="36" spans="1:19">
      <c r="A36" s="4"/>
      <c r="B36" s="47" t="s">
        <v>65</v>
      </c>
      <c r="C36" s="119" t="s">
        <v>146</v>
      </c>
      <c r="D36" s="119"/>
      <c r="E36" s="119"/>
      <c r="F36" s="119"/>
      <c r="G36" s="5"/>
    </row>
    <row r="37" spans="1:19">
      <c r="A37" s="4"/>
      <c r="B37" s="47" t="s">
        <v>67</v>
      </c>
      <c r="C37" s="119" t="s">
        <v>147</v>
      </c>
      <c r="D37" s="119"/>
      <c r="E37" s="119"/>
      <c r="F37" s="119"/>
      <c r="G37" s="5"/>
    </row>
    <row r="38" spans="1:19">
      <c r="A38" s="4"/>
      <c r="B38" s="6" t="s">
        <v>69</v>
      </c>
      <c r="C38" s="119" t="s">
        <v>148</v>
      </c>
      <c r="D38" s="119"/>
      <c r="E38" s="119"/>
      <c r="F38" s="119"/>
      <c r="G38" s="5"/>
    </row>
    <row r="39" spans="1:19">
      <c r="A39" s="4"/>
      <c r="B39" s="6"/>
      <c r="C39" s="4"/>
      <c r="D39" s="6"/>
      <c r="E39" s="5"/>
      <c r="F39" s="5"/>
      <c r="G39" s="5"/>
    </row>
    <row r="40" spans="1:19" s="8" customFormat="1" ht="18">
      <c r="B40" s="7" t="s">
        <v>149</v>
      </c>
      <c r="P40" s="9"/>
      <c r="Q40" s="9"/>
      <c r="R40" s="10"/>
      <c r="S40" s="10"/>
    </row>
    <row r="41" spans="1:19">
      <c r="B41" s="87" t="s">
        <v>150</v>
      </c>
      <c r="C41" s="87"/>
      <c r="D41" s="87"/>
      <c r="E41" s="87"/>
      <c r="F41" s="87"/>
      <c r="G41" s="87"/>
      <c r="H41" s="87"/>
      <c r="I41" s="87"/>
      <c r="J41" s="87"/>
      <c r="K41" s="87"/>
    </row>
    <row r="43" spans="1:19" s="2" customFormat="1" ht="15" customHeight="1">
      <c r="B43" s="61" t="s">
        <v>151</v>
      </c>
      <c r="C43" s="116" t="s">
        <v>152</v>
      </c>
      <c r="D43" s="116"/>
      <c r="E43" s="116"/>
      <c r="F43" s="62" t="s">
        <v>153</v>
      </c>
      <c r="G43" s="63" t="s">
        <v>154</v>
      </c>
    </row>
    <row r="44" spans="1:19" s="2" customFormat="1" ht="48.75" customHeight="1">
      <c r="B44" s="54" t="s">
        <v>155</v>
      </c>
      <c r="C44" s="115" t="s">
        <v>156</v>
      </c>
      <c r="D44" s="115"/>
      <c r="E44" s="115"/>
      <c r="F44" s="56" t="s">
        <v>157</v>
      </c>
      <c r="G44" s="64" t="s">
        <v>158</v>
      </c>
    </row>
    <row r="45" spans="1:19" s="2" customFormat="1" ht="32.25" customHeight="1">
      <c r="B45" s="54" t="s">
        <v>159</v>
      </c>
      <c r="C45" s="115" t="s">
        <v>160</v>
      </c>
      <c r="D45" s="115"/>
      <c r="E45" s="115"/>
      <c r="F45" s="56" t="s">
        <v>161</v>
      </c>
      <c r="G45" s="64" t="s">
        <v>162</v>
      </c>
    </row>
    <row r="46" spans="1:19" s="2" customFormat="1" ht="30" customHeight="1">
      <c r="B46" s="54" t="s">
        <v>163</v>
      </c>
      <c r="C46" s="115" t="s">
        <v>164</v>
      </c>
      <c r="D46" s="115"/>
      <c r="E46" s="115"/>
      <c r="F46" s="56" t="s">
        <v>165</v>
      </c>
      <c r="G46" s="64" t="s">
        <v>166</v>
      </c>
    </row>
    <row r="47" spans="1:19" s="2" customFormat="1" ht="32.25" customHeight="1">
      <c r="B47" s="54" t="s">
        <v>167</v>
      </c>
      <c r="C47" s="115" t="s">
        <v>168</v>
      </c>
      <c r="D47" s="115"/>
      <c r="E47" s="115"/>
      <c r="F47" s="56" t="s">
        <v>169</v>
      </c>
      <c r="G47" s="64" t="s">
        <v>170</v>
      </c>
    </row>
    <row r="48" spans="1:19" s="2" customFormat="1" ht="30" customHeight="1">
      <c r="B48" s="54" t="s">
        <v>171</v>
      </c>
      <c r="C48" s="115" t="s">
        <v>172</v>
      </c>
      <c r="D48" s="115"/>
      <c r="E48" s="115"/>
      <c r="F48" s="56" t="s">
        <v>173</v>
      </c>
      <c r="G48" s="64" t="s">
        <v>174</v>
      </c>
    </row>
    <row r="49" spans="2:7" s="2" customFormat="1" ht="30" customHeight="1">
      <c r="B49" s="54" t="s">
        <v>175</v>
      </c>
      <c r="C49" s="115" t="s">
        <v>176</v>
      </c>
      <c r="D49" s="115"/>
      <c r="E49" s="115"/>
      <c r="F49" s="56" t="s">
        <v>177</v>
      </c>
      <c r="G49" s="64" t="s">
        <v>178</v>
      </c>
    </row>
    <row r="50" spans="2:7" s="2" customFormat="1" ht="45.75" customHeight="1">
      <c r="B50" s="54" t="s">
        <v>179</v>
      </c>
      <c r="C50" s="115" t="s">
        <v>180</v>
      </c>
      <c r="D50" s="115"/>
      <c r="E50" s="115"/>
      <c r="F50" s="56" t="s">
        <v>181</v>
      </c>
      <c r="G50" s="64" t="s">
        <v>182</v>
      </c>
    </row>
    <row r="51" spans="2:7" s="2" customFormat="1" ht="30.75" customHeight="1">
      <c r="B51" s="54" t="s">
        <v>183</v>
      </c>
      <c r="C51" s="115" t="s">
        <v>184</v>
      </c>
      <c r="D51" s="115"/>
      <c r="E51" s="115"/>
      <c r="F51" s="56" t="s">
        <v>185</v>
      </c>
      <c r="G51" s="64" t="s">
        <v>186</v>
      </c>
    </row>
    <row r="52" spans="2:7" s="2" customFormat="1" ht="30" customHeight="1">
      <c r="B52" s="54" t="s">
        <v>187</v>
      </c>
      <c r="C52" s="115" t="s">
        <v>188</v>
      </c>
      <c r="D52" s="115"/>
      <c r="E52" s="115"/>
      <c r="F52" s="56" t="s">
        <v>189</v>
      </c>
      <c r="G52" s="64" t="s">
        <v>190</v>
      </c>
    </row>
    <row r="53" spans="2:7" s="2" customFormat="1" ht="30.75" customHeight="1">
      <c r="B53" s="54" t="s">
        <v>191</v>
      </c>
      <c r="C53" s="115" t="s">
        <v>192</v>
      </c>
      <c r="D53" s="115"/>
      <c r="E53" s="115"/>
      <c r="F53" s="56" t="s">
        <v>193</v>
      </c>
      <c r="G53" s="64" t="s">
        <v>194</v>
      </c>
    </row>
    <row r="54" spans="2:7" s="2" customFormat="1" ht="45.75" customHeight="1">
      <c r="B54" s="54" t="s">
        <v>195</v>
      </c>
      <c r="C54" s="115" t="s">
        <v>196</v>
      </c>
      <c r="D54" s="115"/>
      <c r="E54" s="115"/>
      <c r="F54" s="56" t="s">
        <v>197</v>
      </c>
      <c r="G54" s="64" t="s">
        <v>198</v>
      </c>
    </row>
    <row r="55" spans="2:7" s="2" customFormat="1">
      <c r="B55" s="6"/>
    </row>
  </sheetData>
  <sheetProtection sheet="1" objects="1" scenarios="1"/>
  <mergeCells count="34">
    <mergeCell ref="C36:F36"/>
    <mergeCell ref="C37:F37"/>
    <mergeCell ref="C38:F38"/>
    <mergeCell ref="B3:K3"/>
    <mergeCell ref="B4:K4"/>
    <mergeCell ref="B7:K7"/>
    <mergeCell ref="B41:K41"/>
    <mergeCell ref="C20:D20"/>
    <mergeCell ref="B18:K18"/>
    <mergeCell ref="E21:F21"/>
    <mergeCell ref="E22:F22"/>
    <mergeCell ref="E23:F23"/>
    <mergeCell ref="E24:F24"/>
    <mergeCell ref="E25:F25"/>
    <mergeCell ref="E20:F20"/>
    <mergeCell ref="B28:K28"/>
    <mergeCell ref="C30:E30"/>
    <mergeCell ref="C31:F31"/>
    <mergeCell ref="C32:F32"/>
    <mergeCell ref="C33:F33"/>
    <mergeCell ref="C34:F34"/>
    <mergeCell ref="C35:F35"/>
    <mergeCell ref="C45:E45"/>
    <mergeCell ref="C46:E46"/>
    <mergeCell ref="C53:E53"/>
    <mergeCell ref="C43:E43"/>
    <mergeCell ref="C44:E44"/>
    <mergeCell ref="C54:E54"/>
    <mergeCell ref="C47:E47"/>
    <mergeCell ref="C48:E48"/>
    <mergeCell ref="C49:E49"/>
    <mergeCell ref="C50:E50"/>
    <mergeCell ref="C51:E51"/>
    <mergeCell ref="C52:E52"/>
  </mergeCells>
  <hyperlinks>
    <hyperlink ref="G44" r:id="rId1" xr:uid="{0AD82E02-C619-4ECD-867B-5FEEC031253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1314e9-5355-4f69-872f-79d130bef8cf">
      <UserInfo>
        <DisplayName>Murphy, Karen</DisplayName>
        <AccountId>154</AccountId>
        <AccountType/>
      </UserInfo>
    </SharedWithUsers>
    <lcf76f155ced4ddcb4097134ff3c332f xmlns="debbd0fa-e88a-463c-843b-4b7f2c1f7914">
      <Terms xmlns="http://schemas.microsoft.com/office/infopath/2007/PartnerControls"/>
    </lcf76f155ced4ddcb4097134ff3c332f>
    <TaxCatchAll xmlns="831314e9-5355-4f69-872f-79d130bef8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09B4819FA464B9B8B100C8730A338" ma:contentTypeVersion="18" ma:contentTypeDescription="Create a new document." ma:contentTypeScope="" ma:versionID="d0d087ab392e1146a0e8335d9adc7013">
  <xsd:schema xmlns:xsd="http://www.w3.org/2001/XMLSchema" xmlns:xs="http://www.w3.org/2001/XMLSchema" xmlns:p="http://schemas.microsoft.com/office/2006/metadata/properties" xmlns:ns2="debbd0fa-e88a-463c-843b-4b7f2c1f7914" xmlns:ns3="831314e9-5355-4f69-872f-79d130bef8cf" targetNamespace="http://schemas.microsoft.com/office/2006/metadata/properties" ma:root="true" ma:fieldsID="3a74f7011dea23ae883590bbe987656b" ns2:_="" ns3:_="">
    <xsd:import namespace="debbd0fa-e88a-463c-843b-4b7f2c1f7914"/>
    <xsd:import namespace="831314e9-5355-4f69-872f-79d130bef8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bd0fa-e88a-463c-843b-4b7f2c1f7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1314e9-5355-4f69-872f-79d130bef8c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7b0f43d-0437-4e2d-9157-a70d2a5ad4af}" ma:internalName="TaxCatchAll" ma:showField="CatchAllData" ma:web="831314e9-5355-4f69-872f-79d130bef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559B7-CFFE-4614-B8FA-5E4129F39F72}">
  <ds:schemaRefs>
    <ds:schemaRef ds:uri="http://schemas.microsoft.com/office/2006/metadata/properties"/>
    <ds:schemaRef ds:uri="http://schemas.microsoft.com/office/infopath/2007/PartnerControls"/>
    <ds:schemaRef ds:uri="831314e9-5355-4f69-872f-79d130bef8cf"/>
    <ds:schemaRef ds:uri="debbd0fa-e88a-463c-843b-4b7f2c1f7914"/>
  </ds:schemaRefs>
</ds:datastoreItem>
</file>

<file path=customXml/itemProps2.xml><?xml version="1.0" encoding="utf-8"?>
<ds:datastoreItem xmlns:ds="http://schemas.openxmlformats.org/officeDocument/2006/customXml" ds:itemID="{6F3013F3-6D9E-4306-8228-FC0499227E6B}">
  <ds:schemaRefs>
    <ds:schemaRef ds:uri="http://schemas.microsoft.com/sharepoint/v3/contenttype/forms"/>
  </ds:schemaRefs>
</ds:datastoreItem>
</file>

<file path=customXml/itemProps3.xml><?xml version="1.0" encoding="utf-8"?>
<ds:datastoreItem xmlns:ds="http://schemas.openxmlformats.org/officeDocument/2006/customXml" ds:itemID="{90D74E0F-DC11-4CBB-80F6-D1D33A606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bd0fa-e88a-463c-843b-4b7f2c1f7914"/>
    <ds:schemaRef ds:uri="831314e9-5355-4f69-872f-79d130bef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Triage Assessment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Pang, Yiu-Shing</cp:lastModifiedBy>
  <cp:revision/>
  <dcterms:created xsi:type="dcterms:W3CDTF">2022-01-24T11:24:21Z</dcterms:created>
  <dcterms:modified xsi:type="dcterms:W3CDTF">2024-12-05T12:22:30Z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0x010100B7009B4819FA464B9B8B100C8730A338</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y fmtid="{D5CDD505-2E9C-101B-9397-08002B2CF9AE}" pid="10" name="MediaServiceImageTags">
    <vt:lpwstr/>
  </property>
</Properties>
</file>